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C:\Users\Sefiplan\Documents\Karla\O R G A N I S M O S  2 0 2 3\"/>
    </mc:Choice>
  </mc:AlternateContent>
  <xr:revisionPtr revIDLastSave="0" documentId="13_ncr:1_{0673A4D8-4956-4A19-A1E0-36753D02BFB9}" xr6:coauthVersionLast="47" xr6:coauthVersionMax="47" xr10:uidLastSave="{00000000-0000-0000-0000-000000000000}"/>
  <bookViews>
    <workbookView xWindow="-108" yWindow="-108" windowWidth="23256" windowHeight="12456" firstSheet="1" activeTab="1" xr2:uid="{00000000-000D-0000-FFFF-FFFF00000000}"/>
  </bookViews>
  <sheets>
    <sheet name="FORMATO PROYECCIÓN (2)" sheetId="18" state="hidden" r:id="rId1"/>
    <sheet name="FORMATO PROYECCIÓN" sheetId="19" r:id="rId2"/>
    <sheet name="INDICACIONES" sheetId="23" r:id="rId3"/>
  </sheets>
  <externalReferences>
    <externalReference r:id="rId4"/>
  </externalReferences>
  <definedNames>
    <definedName name="_xlnm._FilterDatabase" localSheetId="1" hidden="1">'FORMATO PROYECCIÓN'!$B$3:$EI$9</definedName>
    <definedName name="_xlnm._FilterDatabase" localSheetId="0" hidden="1">'FORMATO PROYECCIÓN (2)'!$A$3:$EH$69</definedName>
    <definedName name="FSD" localSheetId="1">'[1]RAMOS Etiquetados'!#REF!</definedName>
    <definedName name="FSD">'[1]RAMOS Etiquetados'!#REF!</definedName>
    <definedName name="MIL" localSheetId="1">'[1]RAMOS Etiquetados'!#REF!</definedName>
    <definedName name="MIL">'[1]RAMOS Etiquetados'!#REF!</definedName>
  </definedNames>
  <calcPr calcId="191029"/>
</workbook>
</file>

<file path=xl/calcChain.xml><?xml version="1.0" encoding="utf-8"?>
<calcChain xmlns="http://schemas.openxmlformats.org/spreadsheetml/2006/main">
  <c r="HB6" i="19" l="1"/>
  <c r="HM6" i="19"/>
  <c r="HS6" i="19"/>
  <c r="HU6" i="19"/>
  <c r="IA6" i="19"/>
  <c r="IE6" i="19"/>
  <c r="IM6" i="19"/>
  <c r="GX7" i="19"/>
  <c r="HB7" i="19"/>
  <c r="HL7" i="19"/>
  <c r="HR7" i="19"/>
  <c r="HS7" i="19"/>
  <c r="HU7" i="19"/>
  <c r="HZ7" i="19"/>
  <c r="IF7" i="19"/>
  <c r="IG7" i="19"/>
  <c r="IJ7" i="19"/>
  <c r="IL7" i="19"/>
  <c r="IM7" i="19"/>
  <c r="HB8" i="19"/>
  <c r="HC8" i="19"/>
  <c r="HS8" i="19"/>
  <c r="HU8" i="19"/>
  <c r="HY8" i="19"/>
  <c r="HZ8" i="19"/>
  <c r="IC8" i="19"/>
  <c r="IL8" i="19"/>
  <c r="IM8" i="19"/>
  <c r="GX9" i="19"/>
  <c r="HB9" i="19"/>
  <c r="HC9" i="19"/>
  <c r="HD9" i="19"/>
  <c r="HS9" i="19"/>
  <c r="HU9" i="19"/>
  <c r="HY9" i="19"/>
  <c r="ID9" i="19"/>
  <c r="IE9" i="19"/>
  <c r="IJ9" i="19"/>
  <c r="IM9" i="19"/>
  <c r="EX6" i="19"/>
  <c r="HC6" i="19" s="1"/>
  <c r="EX7" i="19"/>
  <c r="HC7" i="19" s="1"/>
  <c r="EX8" i="19"/>
  <c r="EX9" i="19"/>
  <c r="ES6" i="19"/>
  <c r="GX6" i="19" s="1"/>
  <c r="ET6" i="19"/>
  <c r="GY6" i="19" s="1"/>
  <c r="EY6" i="19"/>
  <c r="HD6" i="19" s="1"/>
  <c r="FG6" i="19"/>
  <c r="HL6" i="19" s="1"/>
  <c r="FH6" i="19"/>
  <c r="FJ6" i="19"/>
  <c r="HO6" i="19" s="1"/>
  <c r="FM6" i="19"/>
  <c r="HR6" i="19" s="1"/>
  <c r="FT6" i="19"/>
  <c r="HY6" i="19" s="1"/>
  <c r="FU6" i="19"/>
  <c r="HZ6" i="19" s="1"/>
  <c r="FV6" i="19"/>
  <c r="FW6" i="19"/>
  <c r="IB6" i="19" s="1"/>
  <c r="FX6" i="19"/>
  <c r="IC6" i="19" s="1"/>
  <c r="FY6" i="19"/>
  <c r="ID6" i="19" s="1"/>
  <c r="FZ6" i="19"/>
  <c r="GA6" i="19"/>
  <c r="IF6" i="19" s="1"/>
  <c r="GB6" i="19"/>
  <c r="IG6" i="19" s="1"/>
  <c r="GD6" i="19"/>
  <c r="II6" i="19" s="1"/>
  <c r="GE6" i="19"/>
  <c r="IJ6" i="19" s="1"/>
  <c r="GG6" i="19"/>
  <c r="IL6" i="19" s="1"/>
  <c r="ES7" i="19"/>
  <c r="ET7" i="19"/>
  <c r="GY7" i="19" s="1"/>
  <c r="EY7" i="19"/>
  <c r="HD7" i="19" s="1"/>
  <c r="FG7" i="19"/>
  <c r="FH7" i="19"/>
  <c r="HM7" i="19" s="1"/>
  <c r="FJ7" i="19"/>
  <c r="HO7" i="19" s="1"/>
  <c r="FM7" i="19"/>
  <c r="FT7" i="19"/>
  <c r="HY7" i="19" s="1"/>
  <c r="FU7" i="19"/>
  <c r="FV7" i="19"/>
  <c r="IA7" i="19" s="1"/>
  <c r="FW7" i="19"/>
  <c r="IB7" i="19" s="1"/>
  <c r="FX7" i="19"/>
  <c r="IC7" i="19" s="1"/>
  <c r="FY7" i="19"/>
  <c r="ID7" i="19" s="1"/>
  <c r="FZ7" i="19"/>
  <c r="IE7" i="19" s="1"/>
  <c r="GA7" i="19"/>
  <c r="GB7" i="19"/>
  <c r="GD7" i="19"/>
  <c r="II7" i="19" s="1"/>
  <c r="GE7" i="19"/>
  <c r="GG7" i="19"/>
  <c r="ES8" i="19"/>
  <c r="GX8" i="19" s="1"/>
  <c r="ET8" i="19"/>
  <c r="GY8" i="19" s="1"/>
  <c r="EY8" i="19"/>
  <c r="HD8" i="19" s="1"/>
  <c r="FG8" i="19"/>
  <c r="HL8" i="19" s="1"/>
  <c r="FH8" i="19"/>
  <c r="HM8" i="19" s="1"/>
  <c r="FJ8" i="19"/>
  <c r="HO8" i="19" s="1"/>
  <c r="FM8" i="19"/>
  <c r="HR8" i="19" s="1"/>
  <c r="FT8" i="19"/>
  <c r="FU8" i="19"/>
  <c r="FV8" i="19"/>
  <c r="IA8" i="19" s="1"/>
  <c r="FW8" i="19"/>
  <c r="IB8" i="19" s="1"/>
  <c r="FX8" i="19"/>
  <c r="FY8" i="19"/>
  <c r="ID8" i="19" s="1"/>
  <c r="FZ8" i="19"/>
  <c r="IE8" i="19" s="1"/>
  <c r="GA8" i="19"/>
  <c r="IF8" i="19" s="1"/>
  <c r="GB8" i="19"/>
  <c r="IG8" i="19" s="1"/>
  <c r="GD8" i="19"/>
  <c r="II8" i="19" s="1"/>
  <c r="GE8" i="19"/>
  <c r="IJ8" i="19" s="1"/>
  <c r="GG8" i="19"/>
  <c r="ES9" i="19"/>
  <c r="ET9" i="19"/>
  <c r="GY9" i="19" s="1"/>
  <c r="EY9" i="19"/>
  <c r="FG9" i="19"/>
  <c r="HL9" i="19" s="1"/>
  <c r="FH9" i="19"/>
  <c r="HM9" i="19" s="1"/>
  <c r="FJ9" i="19"/>
  <c r="HO9" i="19" s="1"/>
  <c r="FM9" i="19"/>
  <c r="HR9" i="19" s="1"/>
  <c r="FT9" i="19"/>
  <c r="FU9" i="19"/>
  <c r="HZ9" i="19" s="1"/>
  <c r="FV9" i="19"/>
  <c r="IA9" i="19" s="1"/>
  <c r="FW9" i="19"/>
  <c r="IB9" i="19" s="1"/>
  <c r="FX9" i="19"/>
  <c r="IC9" i="19" s="1"/>
  <c r="FY9" i="19"/>
  <c r="FZ9" i="19"/>
  <c r="GA9" i="19"/>
  <c r="IF9" i="19" s="1"/>
  <c r="GB9" i="19"/>
  <c r="IG9" i="19" s="1"/>
  <c r="GD9" i="19"/>
  <c r="II9" i="19" s="1"/>
  <c r="GE9" i="19"/>
  <c r="GG9" i="19"/>
  <c r="IL9" i="19" s="1"/>
  <c r="I6" i="19" l="1"/>
  <c r="P6" i="19"/>
  <c r="I7" i="19"/>
  <c r="P7" i="19"/>
  <c r="I8" i="19"/>
  <c r="P8" i="19"/>
  <c r="I9" i="19"/>
  <c r="P9" i="19"/>
  <c r="DH6" i="19"/>
  <c r="DJ6" i="19" s="1"/>
  <c r="DI6" i="19"/>
  <c r="DU6" i="19" s="1"/>
  <c r="DH7" i="19"/>
  <c r="DI7" i="19"/>
  <c r="DH8" i="19"/>
  <c r="DL8" i="19" s="1"/>
  <c r="DI8" i="19"/>
  <c r="DH9" i="19"/>
  <c r="DJ9" i="19" s="1"/>
  <c r="DI9" i="19"/>
  <c r="DI5" i="19"/>
  <c r="DH5" i="19"/>
  <c r="DE6" i="19"/>
  <c r="DE7" i="19"/>
  <c r="DE8" i="19"/>
  <c r="DE9" i="19"/>
  <c r="CU6" i="19"/>
  <c r="FF6" i="19" s="1"/>
  <c r="HK6" i="19" s="1"/>
  <c r="CW6" i="19"/>
  <c r="FI6" i="19" s="1"/>
  <c r="HN6" i="19" s="1"/>
  <c r="CY6" i="19"/>
  <c r="FK6" i="19" s="1"/>
  <c r="HP6" i="19" s="1"/>
  <c r="CZ6" i="19"/>
  <c r="FL6" i="19" s="1"/>
  <c r="HQ6" i="19" s="1"/>
  <c r="DC6" i="19"/>
  <c r="FO6" i="19" s="1"/>
  <c r="HT6" i="19" s="1"/>
  <c r="CU7" i="19"/>
  <c r="FF7" i="19" s="1"/>
  <c r="HK7" i="19" s="1"/>
  <c r="CW7" i="19"/>
  <c r="FI7" i="19" s="1"/>
  <c r="HN7" i="19" s="1"/>
  <c r="CY7" i="19"/>
  <c r="FK7" i="19" s="1"/>
  <c r="HP7" i="19" s="1"/>
  <c r="CZ7" i="19"/>
  <c r="FL7" i="19" s="1"/>
  <c r="HQ7" i="19" s="1"/>
  <c r="DC7" i="19"/>
  <c r="FO7" i="19" s="1"/>
  <c r="HT7" i="19" s="1"/>
  <c r="CU8" i="19"/>
  <c r="FF8" i="19" s="1"/>
  <c r="HK8" i="19" s="1"/>
  <c r="CW8" i="19"/>
  <c r="FI8" i="19" s="1"/>
  <c r="HN8" i="19" s="1"/>
  <c r="CY8" i="19"/>
  <c r="FK8" i="19" s="1"/>
  <c r="HP8" i="19" s="1"/>
  <c r="CZ8" i="19"/>
  <c r="FL8" i="19" s="1"/>
  <c r="HQ8" i="19" s="1"/>
  <c r="DC8" i="19"/>
  <c r="FO8" i="19" s="1"/>
  <c r="HT8" i="19" s="1"/>
  <c r="CU9" i="19"/>
  <c r="FF9" i="19" s="1"/>
  <c r="HK9" i="19" s="1"/>
  <c r="CW9" i="19"/>
  <c r="FI9" i="19" s="1"/>
  <c r="HN9" i="19" s="1"/>
  <c r="CY9" i="19"/>
  <c r="FK9" i="19" s="1"/>
  <c r="HP9" i="19" s="1"/>
  <c r="CZ9" i="19"/>
  <c r="FL9" i="19" s="1"/>
  <c r="HQ9" i="19" s="1"/>
  <c r="DC9" i="19"/>
  <c r="FO9" i="19" s="1"/>
  <c r="HT9" i="19" s="1"/>
  <c r="BV6" i="19"/>
  <c r="BW6" i="19"/>
  <c r="BX6" i="19"/>
  <c r="BY6" i="19"/>
  <c r="BZ6" i="19"/>
  <c r="CP6" i="19"/>
  <c r="GF6" i="19" s="1"/>
  <c r="IK6" i="19" s="1"/>
  <c r="CR6" i="19"/>
  <c r="GJ6" i="19" s="1"/>
  <c r="IO6" i="19" s="1"/>
  <c r="CS6" i="19"/>
  <c r="GK6" i="19" s="1"/>
  <c r="IP6" i="19" s="1"/>
  <c r="BV7" i="19"/>
  <c r="BW7" i="19"/>
  <c r="BX7" i="19"/>
  <c r="BY7" i="19"/>
  <c r="BZ7" i="19"/>
  <c r="CP7" i="19"/>
  <c r="GF7" i="19" s="1"/>
  <c r="IK7" i="19" s="1"/>
  <c r="CR7" i="19"/>
  <c r="GJ7" i="19" s="1"/>
  <c r="IO7" i="19" s="1"/>
  <c r="CS7" i="19"/>
  <c r="GK7" i="19" s="1"/>
  <c r="IP7" i="19" s="1"/>
  <c r="BV8" i="19"/>
  <c r="BW8" i="19"/>
  <c r="BX8" i="19"/>
  <c r="BY8" i="19"/>
  <c r="BZ8" i="19"/>
  <c r="CP8" i="19"/>
  <c r="GF8" i="19" s="1"/>
  <c r="IK8" i="19" s="1"/>
  <c r="CR8" i="19"/>
  <c r="GJ8" i="19" s="1"/>
  <c r="IO8" i="19" s="1"/>
  <c r="CS8" i="19"/>
  <c r="GK8" i="19" s="1"/>
  <c r="IP8" i="19" s="1"/>
  <c r="BV9" i="19"/>
  <c r="BW9" i="19"/>
  <c r="BX9" i="19"/>
  <c r="BY9" i="19"/>
  <c r="BZ9" i="19"/>
  <c r="CP9" i="19"/>
  <c r="GF9" i="19" s="1"/>
  <c r="IK9" i="19" s="1"/>
  <c r="CR9" i="19"/>
  <c r="GJ9" i="19" s="1"/>
  <c r="IO9" i="19" s="1"/>
  <c r="CS9" i="19"/>
  <c r="GK9" i="19" s="1"/>
  <c r="IP9" i="19" s="1"/>
  <c r="BS6" i="19"/>
  <c r="EV6" i="19" s="1"/>
  <c r="HA6" i="19" s="1"/>
  <c r="BS7" i="19"/>
  <c r="EV7" i="19" s="1"/>
  <c r="HA7" i="19" s="1"/>
  <c r="BS8" i="19"/>
  <c r="EV8" i="19" s="1"/>
  <c r="HA8" i="19" s="1"/>
  <c r="BS9" i="19"/>
  <c r="EV9" i="19" s="1"/>
  <c r="HA9" i="19" s="1"/>
  <c r="BQ6" i="19"/>
  <c r="BQ7" i="19"/>
  <c r="EL7" i="19" s="1"/>
  <c r="GQ7" i="19" s="1"/>
  <c r="BQ8" i="19"/>
  <c r="EL8" i="19" s="1"/>
  <c r="GQ8" i="19" s="1"/>
  <c r="BQ9" i="19"/>
  <c r="BR6" i="19"/>
  <c r="EN6" i="19" s="1"/>
  <c r="GS6" i="19" s="1"/>
  <c r="BR7" i="19"/>
  <c r="EN7" i="19" s="1"/>
  <c r="GS7" i="19" s="1"/>
  <c r="BR8" i="19"/>
  <c r="EN8" i="19" s="1"/>
  <c r="GS8" i="19" s="1"/>
  <c r="BR9" i="19"/>
  <c r="EN9" i="19" s="1"/>
  <c r="GS9" i="19" s="1"/>
  <c r="BR5" i="19"/>
  <c r="BQ5" i="19"/>
  <c r="AY6" i="19"/>
  <c r="EK6" i="19" s="1"/>
  <c r="AZ6" i="19"/>
  <c r="EM6" i="19" s="1"/>
  <c r="GR6" i="19" s="1"/>
  <c r="BA6" i="19"/>
  <c r="EP6" i="19" s="1"/>
  <c r="GU6" i="19" s="1"/>
  <c r="BB6" i="19"/>
  <c r="EQ6" i="19" s="1"/>
  <c r="GV6" i="19" s="1"/>
  <c r="BC6" i="19"/>
  <c r="EO6" i="19" s="1"/>
  <c r="GT6" i="19" s="1"/>
  <c r="BD6" i="19"/>
  <c r="ER6" i="19" s="1"/>
  <c r="GW6" i="19" s="1"/>
  <c r="BE6" i="19"/>
  <c r="FA6" i="19" s="1"/>
  <c r="HF6" i="19" s="1"/>
  <c r="BF6" i="19"/>
  <c r="BG6" i="19"/>
  <c r="FB6" i="19" s="1"/>
  <c r="HG6" i="19" s="1"/>
  <c r="BH6" i="19"/>
  <c r="FC6" i="19" s="1"/>
  <c r="HH6" i="19" s="1"/>
  <c r="BI6" i="19"/>
  <c r="FD6" i="19" s="1"/>
  <c r="HI6" i="19" s="1"/>
  <c r="BJ6" i="19"/>
  <c r="FE6" i="19" s="1"/>
  <c r="HJ6" i="19" s="1"/>
  <c r="BK6" i="19"/>
  <c r="FQ6" i="19" s="1"/>
  <c r="HV6" i="19" s="1"/>
  <c r="BL6" i="19"/>
  <c r="BM6" i="19"/>
  <c r="FS6" i="19" s="1"/>
  <c r="HX6" i="19" s="1"/>
  <c r="BN6" i="19"/>
  <c r="FR6" i="19" s="1"/>
  <c r="HW6" i="19" s="1"/>
  <c r="BO6" i="19"/>
  <c r="GC6" i="19" s="1"/>
  <c r="IH6" i="19" s="1"/>
  <c r="AY7" i="19"/>
  <c r="EK7" i="19" s="1"/>
  <c r="AZ7" i="19"/>
  <c r="EM7" i="19" s="1"/>
  <c r="GR7" i="19" s="1"/>
  <c r="BA7" i="19"/>
  <c r="EP7" i="19" s="1"/>
  <c r="GU7" i="19" s="1"/>
  <c r="BB7" i="19"/>
  <c r="EQ7" i="19" s="1"/>
  <c r="GV7" i="19" s="1"/>
  <c r="BC7" i="19"/>
  <c r="EO7" i="19" s="1"/>
  <c r="GT7" i="19" s="1"/>
  <c r="BD7" i="19"/>
  <c r="ER7" i="19" s="1"/>
  <c r="GW7" i="19" s="1"/>
  <c r="BE7" i="19"/>
  <c r="FA7" i="19" s="1"/>
  <c r="HF7" i="19" s="1"/>
  <c r="BF7" i="19"/>
  <c r="EZ7" i="19" s="1"/>
  <c r="HE7" i="19" s="1"/>
  <c r="BG7" i="19"/>
  <c r="FB7" i="19" s="1"/>
  <c r="HG7" i="19" s="1"/>
  <c r="BH7" i="19"/>
  <c r="FC7" i="19" s="1"/>
  <c r="HH7" i="19" s="1"/>
  <c r="BI7" i="19"/>
  <c r="FD7" i="19" s="1"/>
  <c r="HI7" i="19" s="1"/>
  <c r="BJ7" i="19"/>
  <c r="FE7" i="19" s="1"/>
  <c r="HJ7" i="19" s="1"/>
  <c r="BK7" i="19"/>
  <c r="BL7" i="19"/>
  <c r="BM7" i="19"/>
  <c r="FS7" i="19" s="1"/>
  <c r="HX7" i="19" s="1"/>
  <c r="BN7" i="19"/>
  <c r="FR7" i="19" s="1"/>
  <c r="HW7" i="19" s="1"/>
  <c r="BO7" i="19"/>
  <c r="GC7" i="19" s="1"/>
  <c r="IH7" i="19" s="1"/>
  <c r="AY8" i="19"/>
  <c r="EK8" i="19" s="1"/>
  <c r="AZ8" i="19"/>
  <c r="EM8" i="19" s="1"/>
  <c r="GR8" i="19" s="1"/>
  <c r="BA8" i="19"/>
  <c r="EP8" i="19" s="1"/>
  <c r="GU8" i="19" s="1"/>
  <c r="BB8" i="19"/>
  <c r="EQ8" i="19" s="1"/>
  <c r="GV8" i="19" s="1"/>
  <c r="BC8" i="19"/>
  <c r="EO8" i="19" s="1"/>
  <c r="GT8" i="19" s="1"/>
  <c r="BD8" i="19"/>
  <c r="ER8" i="19" s="1"/>
  <c r="GW8" i="19" s="1"/>
  <c r="BE8" i="19"/>
  <c r="FA8" i="19" s="1"/>
  <c r="HF8" i="19" s="1"/>
  <c r="BF8" i="19"/>
  <c r="EZ8" i="19" s="1"/>
  <c r="HE8" i="19" s="1"/>
  <c r="BG8" i="19"/>
  <c r="FB8" i="19" s="1"/>
  <c r="HG8" i="19" s="1"/>
  <c r="BH8" i="19"/>
  <c r="BI8" i="19"/>
  <c r="FD8" i="19" s="1"/>
  <c r="HI8" i="19" s="1"/>
  <c r="BJ8" i="19"/>
  <c r="FE8" i="19" s="1"/>
  <c r="HJ8" i="19" s="1"/>
  <c r="BK8" i="19"/>
  <c r="FQ8" i="19" s="1"/>
  <c r="HV8" i="19" s="1"/>
  <c r="BL8" i="19"/>
  <c r="BM8" i="19"/>
  <c r="FS8" i="19" s="1"/>
  <c r="HX8" i="19" s="1"/>
  <c r="BN8" i="19"/>
  <c r="FR8" i="19" s="1"/>
  <c r="HW8" i="19" s="1"/>
  <c r="BO8" i="19"/>
  <c r="GC8" i="19" s="1"/>
  <c r="IH8" i="19" s="1"/>
  <c r="AY9" i="19"/>
  <c r="EK9" i="19" s="1"/>
  <c r="GP9" i="19" s="1"/>
  <c r="AZ9" i="19"/>
  <c r="EM9" i="19" s="1"/>
  <c r="BA9" i="19"/>
  <c r="EP9" i="19" s="1"/>
  <c r="GU9" i="19" s="1"/>
  <c r="BB9" i="19"/>
  <c r="EQ9" i="19" s="1"/>
  <c r="GV9" i="19" s="1"/>
  <c r="BC9" i="19"/>
  <c r="EO9" i="19" s="1"/>
  <c r="GT9" i="19" s="1"/>
  <c r="BD9" i="19"/>
  <c r="ER9" i="19" s="1"/>
  <c r="GW9" i="19" s="1"/>
  <c r="BE9" i="19"/>
  <c r="FA9" i="19" s="1"/>
  <c r="HF9" i="19" s="1"/>
  <c r="BF9" i="19"/>
  <c r="EZ9" i="19" s="1"/>
  <c r="HE9" i="19" s="1"/>
  <c r="BG9" i="19"/>
  <c r="FB9" i="19" s="1"/>
  <c r="HG9" i="19" s="1"/>
  <c r="BH9" i="19"/>
  <c r="BI9" i="19"/>
  <c r="FD9" i="19" s="1"/>
  <c r="HI9" i="19" s="1"/>
  <c r="BJ9" i="19"/>
  <c r="FE9" i="19" s="1"/>
  <c r="HJ9" i="19" s="1"/>
  <c r="BK9" i="19"/>
  <c r="BL9" i="19"/>
  <c r="BM9" i="19"/>
  <c r="FS9" i="19" s="1"/>
  <c r="HX9" i="19" s="1"/>
  <c r="BN9" i="19"/>
  <c r="FR9" i="19" s="1"/>
  <c r="HW9" i="19" s="1"/>
  <c r="BO9" i="19"/>
  <c r="GC9" i="19" s="1"/>
  <c r="IH9" i="19" s="1"/>
  <c r="AX6" i="19"/>
  <c r="AX7" i="19"/>
  <c r="AX8" i="19"/>
  <c r="AX9" i="19"/>
  <c r="BO5" i="19"/>
  <c r="BN5" i="19"/>
  <c r="BM5" i="19"/>
  <c r="BL5" i="19"/>
  <c r="BK5" i="19"/>
  <c r="BJ5" i="19"/>
  <c r="BI5" i="19"/>
  <c r="BH5" i="19"/>
  <c r="BG5" i="19"/>
  <c r="BF5" i="19"/>
  <c r="BE5" i="19"/>
  <c r="BD5" i="19"/>
  <c r="BC5" i="19"/>
  <c r="BB5" i="19"/>
  <c r="BA5" i="19"/>
  <c r="AZ5" i="19"/>
  <c r="I5" i="19"/>
  <c r="DF7" i="19" l="1"/>
  <c r="GN7" i="19" s="1"/>
  <c r="IS7" i="19" s="1"/>
  <c r="EU7" i="19"/>
  <c r="GZ7" i="19" s="1"/>
  <c r="CT9" i="19"/>
  <c r="EL9" i="19"/>
  <c r="GQ9" i="19" s="1"/>
  <c r="GR9" i="19"/>
  <c r="GP7" i="19"/>
  <c r="DG7" i="19"/>
  <c r="FQ7" i="19"/>
  <c r="HV7" i="19" s="1"/>
  <c r="FQ9" i="19"/>
  <c r="HV9" i="19" s="1"/>
  <c r="CT6" i="19"/>
  <c r="EL6" i="19"/>
  <c r="GQ6" i="19" s="1"/>
  <c r="DF9" i="19"/>
  <c r="EU9" i="19"/>
  <c r="GZ9" i="19" s="1"/>
  <c r="DF6" i="19"/>
  <c r="GN6" i="19" s="1"/>
  <c r="IS6" i="19" s="1"/>
  <c r="EU6" i="19"/>
  <c r="GZ6" i="19" s="1"/>
  <c r="DF8" i="19"/>
  <c r="EU8" i="19"/>
  <c r="GZ8" i="19" s="1"/>
  <c r="DL5" i="19"/>
  <c r="GP6" i="19"/>
  <c r="GP8" i="19"/>
  <c r="FC9" i="19"/>
  <c r="HH9" i="19" s="1"/>
  <c r="DM9" i="19"/>
  <c r="FC8" i="19"/>
  <c r="HH8" i="19" s="1"/>
  <c r="EZ6" i="19"/>
  <c r="HE6" i="19" s="1"/>
  <c r="DJ5" i="19"/>
  <c r="DQ5" i="19" s="1"/>
  <c r="DN7" i="19"/>
  <c r="DO5" i="19"/>
  <c r="DP5" i="19"/>
  <c r="DM5" i="19"/>
  <c r="DN9" i="19"/>
  <c r="DN8" i="19"/>
  <c r="CT8" i="19"/>
  <c r="CT7" i="19"/>
  <c r="DG6" i="19"/>
  <c r="DP9" i="19"/>
  <c r="DD8" i="19"/>
  <c r="DD7" i="19"/>
  <c r="DJ8" i="19"/>
  <c r="DQ8" i="19" s="1"/>
  <c r="BP7" i="19"/>
  <c r="DK5" i="19"/>
  <c r="BP8" i="19"/>
  <c r="DD9" i="19"/>
  <c r="BP9" i="19"/>
  <c r="DD6" i="19"/>
  <c r="DT7" i="19"/>
  <c r="BP6" i="19"/>
  <c r="DK7" i="19"/>
  <c r="DL9" i="19"/>
  <c r="DO9" i="19"/>
  <c r="DQ9" i="19"/>
  <c r="DT9" i="19"/>
  <c r="DW6" i="19"/>
  <c r="DP6" i="19"/>
  <c r="DR6" i="19"/>
  <c r="DO8" i="19"/>
  <c r="DT6" i="19"/>
  <c r="DK9" i="19"/>
  <c r="DM8" i="19"/>
  <c r="DO7" i="19"/>
  <c r="DQ6" i="19"/>
  <c r="DW9" i="19"/>
  <c r="DK8" i="19"/>
  <c r="DM7" i="19"/>
  <c r="DO6" i="19"/>
  <c r="DU9" i="19"/>
  <c r="DL7" i="19"/>
  <c r="DN6" i="19"/>
  <c r="DM6" i="19"/>
  <c r="DR9" i="19"/>
  <c r="DJ7" i="19"/>
  <c r="DW7" i="19" s="1"/>
  <c r="DL6" i="19"/>
  <c r="DT8" i="19"/>
  <c r="DK6" i="19"/>
  <c r="DG8" i="19" l="1"/>
  <c r="GN8" i="19"/>
  <c r="IS8" i="19" s="1"/>
  <c r="DG9" i="19"/>
  <c r="GN9" i="19"/>
  <c r="IS9" i="19" s="1"/>
  <c r="DX6" i="19"/>
  <c r="DR8" i="19"/>
  <c r="DP8" i="19"/>
  <c r="DW8" i="19"/>
  <c r="DU8" i="19"/>
  <c r="DX9" i="19"/>
  <c r="GI9" i="19" s="1"/>
  <c r="IN9" i="19" s="1"/>
  <c r="IQ9" i="19" s="1"/>
  <c r="DR7" i="19"/>
  <c r="DU7" i="19"/>
  <c r="DP7" i="19"/>
  <c r="DQ7" i="19"/>
  <c r="DZ6" i="19" l="1"/>
  <c r="GI6" i="19"/>
  <c r="DX7" i="19"/>
  <c r="GL9" i="19"/>
  <c r="GM9" i="19" s="1"/>
  <c r="IR9" i="19" s="1"/>
  <c r="DY6" i="19"/>
  <c r="DX8" i="19"/>
  <c r="GI8" i="19" s="1"/>
  <c r="DZ8" i="19"/>
  <c r="DY8" i="19"/>
  <c r="DY7" i="19"/>
  <c r="DY9" i="19"/>
  <c r="DZ9" i="19"/>
  <c r="P5" i="19"/>
  <c r="IN8" i="19" l="1"/>
  <c r="IQ8" i="19" s="1"/>
  <c r="GL8" i="19"/>
  <c r="GM8" i="19" s="1"/>
  <c r="IR8" i="19" s="1"/>
  <c r="DZ7" i="19"/>
  <c r="GI7" i="19"/>
  <c r="IN6" i="19"/>
  <c r="IQ6" i="19" s="1"/>
  <c r="GL6" i="19"/>
  <c r="GM6" i="19" s="1"/>
  <c r="IR6" i="19" s="1"/>
  <c r="EE5" i="19"/>
  <c r="ED5" i="19"/>
  <c r="EC5" i="19"/>
  <c r="BS5" i="19" s="1"/>
  <c r="EL5" i="19"/>
  <c r="IN7" i="19" l="1"/>
  <c r="IQ7" i="19" s="1"/>
  <c r="GL7" i="19"/>
  <c r="GM7" i="19" s="1"/>
  <c r="IR7" i="19" s="1"/>
  <c r="CU5" i="19"/>
  <c r="CW5" i="19"/>
  <c r="CY5" i="19"/>
  <c r="EW4" i="19"/>
  <c r="FN4" i="19"/>
  <c r="FP4" i="19"/>
  <c r="GH4" i="19"/>
  <c r="DS4" i="19"/>
  <c r="DV4" i="19"/>
  <c r="DA4" i="19" l="1"/>
  <c r="CN4" i="19"/>
  <c r="CO4" i="19"/>
  <c r="CQ4" i="19"/>
  <c r="CI4" i="19"/>
  <c r="CJ4" i="19"/>
  <c r="CK4" i="19"/>
  <c r="CL4" i="19"/>
  <c r="CM4" i="19"/>
  <c r="CD4" i="19" l="1"/>
  <c r="CE4" i="19"/>
  <c r="CF4" i="19"/>
  <c r="CG4" i="19"/>
  <c r="CH4" i="19"/>
  <c r="CC4" i="19"/>
  <c r="CA4" i="19" l="1"/>
  <c r="CB4" i="19"/>
  <c r="BU4" i="19"/>
  <c r="BT4" i="19"/>
  <c r="BR4" i="19"/>
  <c r="AN4" i="19"/>
  <c r="AO4" i="19"/>
  <c r="AP4" i="19"/>
  <c r="AQ4" i="19"/>
  <c r="AR4" i="19"/>
  <c r="AS4" i="19"/>
  <c r="AT4" i="19"/>
  <c r="AU4" i="19"/>
  <c r="AV4" i="19"/>
  <c r="AW4" i="19"/>
  <c r="AH4" i="19"/>
  <c r="AI4" i="19"/>
  <c r="AJ4" i="19"/>
  <c r="AK4" i="19"/>
  <c r="AL4" i="19"/>
  <c r="AM4" i="19"/>
  <c r="AG4" i="19"/>
  <c r="HB5" i="19" l="1"/>
  <c r="HS5" i="19"/>
  <c r="HU5" i="19"/>
  <c r="IM5" i="19"/>
  <c r="FX5" i="19"/>
  <c r="CV4" i="19"/>
  <c r="CX4" i="19"/>
  <c r="DB4" i="19"/>
  <c r="IM4" i="19" l="1"/>
  <c r="HU4" i="19"/>
  <c r="HS4" i="19"/>
  <c r="HB4" i="19"/>
  <c r="IC5" i="19"/>
  <c r="IC4" i="19" s="1"/>
  <c r="FX4" i="19"/>
  <c r="BA4" i="19" l="1"/>
  <c r="BY5" i="19"/>
  <c r="AX5" i="19" l="1"/>
  <c r="GG5" i="19"/>
  <c r="GE5" i="19"/>
  <c r="GD5" i="19"/>
  <c r="GB5" i="19"/>
  <c r="GA5" i="19"/>
  <c r="FZ5" i="19"/>
  <c r="FY5" i="19"/>
  <c r="FW5" i="19"/>
  <c r="FV5" i="19"/>
  <c r="FU5" i="19"/>
  <c r="FT5" i="19"/>
  <c r="FM5" i="19"/>
  <c r="FJ5" i="19"/>
  <c r="FH5" i="19"/>
  <c r="FG5" i="19"/>
  <c r="EY5" i="19"/>
  <c r="EX5" i="19"/>
  <c r="ET5" i="19"/>
  <c r="ES5" i="19"/>
  <c r="EN5" i="19"/>
  <c r="BZ5" i="19"/>
  <c r="BX5" i="19"/>
  <c r="BW5" i="19"/>
  <c r="BB4" i="19"/>
  <c r="DW5" i="19" l="1"/>
  <c r="DN5" i="19"/>
  <c r="DU5" i="19"/>
  <c r="DR5" i="19"/>
  <c r="DT5" i="19"/>
  <c r="BY4" i="19"/>
  <c r="BZ4" i="19"/>
  <c r="DI4" i="19"/>
  <c r="GX5" i="19"/>
  <c r="GX4" i="19" s="1"/>
  <c r="ES4" i="19"/>
  <c r="ID5" i="19"/>
  <c r="ID4" i="19" s="1"/>
  <c r="FY4" i="19"/>
  <c r="GY5" i="19"/>
  <c r="GY4" i="19" s="1"/>
  <c r="ET4" i="19"/>
  <c r="HM5" i="19"/>
  <c r="HM4" i="19" s="1"/>
  <c r="FH4" i="19"/>
  <c r="FU4" i="19"/>
  <c r="IJ5" i="19"/>
  <c r="IJ4" i="19" s="1"/>
  <c r="GE4" i="19"/>
  <c r="HY5" i="19"/>
  <c r="HY4" i="19" s="1"/>
  <c r="FT4" i="19"/>
  <c r="II5" i="19"/>
  <c r="II4" i="19" s="1"/>
  <c r="GD4" i="19"/>
  <c r="HC5" i="19"/>
  <c r="HC4" i="19" s="1"/>
  <c r="EX4" i="19"/>
  <c r="HO5" i="19"/>
  <c r="HO4" i="19" s="1"/>
  <c r="FJ4" i="19"/>
  <c r="IA5" i="19"/>
  <c r="IA4" i="19" s="1"/>
  <c r="FV4" i="19"/>
  <c r="IF5" i="19"/>
  <c r="IF4" i="19" s="1"/>
  <c r="GA4" i="19"/>
  <c r="HL5" i="19"/>
  <c r="HL4" i="19" s="1"/>
  <c r="FG4" i="19"/>
  <c r="GS5" i="19"/>
  <c r="GS4" i="19" s="1"/>
  <c r="EN4" i="19"/>
  <c r="HD5" i="19"/>
  <c r="HD4" i="19" s="1"/>
  <c r="EY4" i="19"/>
  <c r="HR5" i="19"/>
  <c r="HR4" i="19" s="1"/>
  <c r="FM4" i="19"/>
  <c r="IB5" i="19"/>
  <c r="IB4" i="19" s="1"/>
  <c r="FW4" i="19"/>
  <c r="IG5" i="19"/>
  <c r="IG4" i="19" s="1"/>
  <c r="GB4" i="19"/>
  <c r="IL5" i="19"/>
  <c r="IL4" i="19" s="1"/>
  <c r="GG4" i="19"/>
  <c r="IE5" i="19"/>
  <c r="IE4" i="19" s="1"/>
  <c r="FZ4" i="19"/>
  <c r="BX4" i="19"/>
  <c r="BW4" i="19"/>
  <c r="BD4" i="19"/>
  <c r="BH4" i="19"/>
  <c r="BL4" i="19"/>
  <c r="BG4" i="19"/>
  <c r="BK4" i="19"/>
  <c r="FA5" i="19"/>
  <c r="BE4" i="19"/>
  <c r="BI4" i="19"/>
  <c r="BM4" i="19"/>
  <c r="BC4" i="19"/>
  <c r="AZ4" i="19"/>
  <c r="BF4" i="19"/>
  <c r="BJ4" i="19"/>
  <c r="BO4" i="19"/>
  <c r="BN4" i="19"/>
  <c r="HZ5" i="19"/>
  <c r="HZ4" i="19" s="1"/>
  <c r="GC5" i="19"/>
  <c r="ER5" i="19"/>
  <c r="EB5" i="19"/>
  <c r="FC5" i="19"/>
  <c r="EM5" i="19"/>
  <c r="EM4" i="19" s="1"/>
  <c r="FQ5" i="19"/>
  <c r="EP5" i="19"/>
  <c r="FB5" i="19"/>
  <c r="FD5" i="19"/>
  <c r="FD4" i="19" s="1"/>
  <c r="EQ5" i="19"/>
  <c r="EQ4" i="19" s="1"/>
  <c r="EZ5" i="19"/>
  <c r="FR5" i="19"/>
  <c r="FR4" i="19" s="1"/>
  <c r="FE5" i="19"/>
  <c r="FE4" i="19" s="1"/>
  <c r="FS5" i="19"/>
  <c r="FS4" i="19" s="1"/>
  <c r="AY5" i="19" l="1"/>
  <c r="DC5" i="19"/>
  <c r="CZ5" i="19"/>
  <c r="DM4" i="19"/>
  <c r="DJ4" i="19"/>
  <c r="EK5" i="19"/>
  <c r="CR5" i="19"/>
  <c r="GJ5" i="19" s="1"/>
  <c r="CS5" i="19"/>
  <c r="GK5" i="19" s="1"/>
  <c r="IP5" i="19" s="1"/>
  <c r="CP5" i="19"/>
  <c r="GF5" i="19" s="1"/>
  <c r="IH5" i="19"/>
  <c r="IH4" i="19" s="1"/>
  <c r="GC4" i="19"/>
  <c r="HG5" i="19"/>
  <c r="HG4" i="19" s="1"/>
  <c r="FB4" i="19"/>
  <c r="GW5" i="19"/>
  <c r="GW4" i="19" s="1"/>
  <c r="ER4" i="19"/>
  <c r="DH4" i="19"/>
  <c r="EZ4" i="19"/>
  <c r="GU5" i="19"/>
  <c r="GU4" i="19" s="1"/>
  <c r="EP4" i="19"/>
  <c r="HV5" i="19"/>
  <c r="HV4" i="19" s="1"/>
  <c r="FQ4" i="19"/>
  <c r="HH5" i="19"/>
  <c r="HH4" i="19" s="1"/>
  <c r="FC4" i="19"/>
  <c r="HF5" i="19"/>
  <c r="HF4" i="19" s="1"/>
  <c r="FA4" i="19"/>
  <c r="BQ4" i="19"/>
  <c r="EE4" i="19"/>
  <c r="BV5" i="19"/>
  <c r="DF5" i="19" s="1"/>
  <c r="ED4" i="19"/>
  <c r="EB4" i="19"/>
  <c r="EC4" i="19"/>
  <c r="AX4" i="19"/>
  <c r="HX5" i="19"/>
  <c r="HX4" i="19" s="1"/>
  <c r="HJ5" i="19"/>
  <c r="HJ4" i="19" s="1"/>
  <c r="HW5" i="19"/>
  <c r="HW4" i="19" s="1"/>
  <c r="HE5" i="19"/>
  <c r="HE4" i="19" s="1"/>
  <c r="GV5" i="19"/>
  <c r="GV4" i="19" s="1"/>
  <c r="GR5" i="19"/>
  <c r="GR4" i="19" s="1"/>
  <c r="HI5" i="19"/>
  <c r="HI4" i="19" s="1"/>
  <c r="EL4" i="19"/>
  <c r="BP5" i="19" l="1"/>
  <c r="BP4" i="19" s="1"/>
  <c r="DQ4" i="19"/>
  <c r="DR4" i="19"/>
  <c r="AY4" i="19"/>
  <c r="DO4" i="19"/>
  <c r="CS4" i="19"/>
  <c r="DW4" i="19"/>
  <c r="DT4" i="19"/>
  <c r="CZ4" i="19"/>
  <c r="GP5" i="19"/>
  <c r="GP4" i="19" s="1"/>
  <c r="EK4" i="19"/>
  <c r="DK4" i="19"/>
  <c r="FF5" i="19"/>
  <c r="CU4" i="19"/>
  <c r="DL4" i="19"/>
  <c r="FO5" i="19"/>
  <c r="FO4" i="19" s="1"/>
  <c r="DC4" i="19"/>
  <c r="DN4" i="19"/>
  <c r="CP4" i="19"/>
  <c r="DU4" i="19"/>
  <c r="DP4" i="19"/>
  <c r="FI5" i="19"/>
  <c r="CW4" i="19"/>
  <c r="IK5" i="19"/>
  <c r="IO5" i="19"/>
  <c r="FK5" i="19"/>
  <c r="CY4" i="19"/>
  <c r="BV4" i="19"/>
  <c r="CT5" i="19"/>
  <c r="EV5" i="19"/>
  <c r="BS4" i="19"/>
  <c r="EU5" i="19"/>
  <c r="DD5" i="19"/>
  <c r="DX5" i="19"/>
  <c r="GI5" i="19" s="1"/>
  <c r="FL5" i="19"/>
  <c r="GQ5" i="19"/>
  <c r="GQ4" i="19" s="1"/>
  <c r="GK4" i="19"/>
  <c r="GJ4" i="19"/>
  <c r="CR4" i="19"/>
  <c r="EO5" i="19"/>
  <c r="DY5" i="19" l="1"/>
  <c r="EF5" i="19" s="1"/>
  <c r="DE5" i="19" s="1"/>
  <c r="CT4" i="19"/>
  <c r="GL5" i="19"/>
  <c r="DX4" i="19"/>
  <c r="GZ5" i="19"/>
  <c r="GZ4" i="19" s="1"/>
  <c r="EU4" i="19"/>
  <c r="HT5" i="19"/>
  <c r="HT4" i="19" s="1"/>
  <c r="GN5" i="19"/>
  <c r="GN4" i="19" s="1"/>
  <c r="DF4" i="19"/>
  <c r="HN5" i="19"/>
  <c r="HN4" i="19" s="1"/>
  <c r="FI4" i="19"/>
  <c r="HP5" i="19"/>
  <c r="HP4" i="19" s="1"/>
  <c r="FK4" i="19"/>
  <c r="IK4" i="19"/>
  <c r="GT5" i="19"/>
  <c r="GT4" i="19" s="1"/>
  <c r="EO4" i="19"/>
  <c r="HQ5" i="19"/>
  <c r="FL4" i="19"/>
  <c r="DD4" i="19"/>
  <c r="HA5" i="19"/>
  <c r="HA4" i="19" s="1"/>
  <c r="EV4" i="19"/>
  <c r="GF4" i="19"/>
  <c r="HK5" i="19"/>
  <c r="HK4" i="19" s="1"/>
  <c r="FF4" i="19"/>
  <c r="IO4" i="19"/>
  <c r="IP4" i="19"/>
  <c r="IS5" i="19" l="1"/>
  <c r="IS4" i="19" s="1"/>
  <c r="HQ4" i="19"/>
  <c r="IN5" i="19"/>
  <c r="GI4" i="19"/>
  <c r="DY4" i="19"/>
  <c r="GM5" i="19"/>
  <c r="GL4" i="19"/>
  <c r="EF4" i="19"/>
  <c r="IN4" i="19" l="1"/>
  <c r="IQ5" i="19"/>
  <c r="IQ4" i="19" s="1"/>
  <c r="IR5" i="19"/>
  <c r="IR4" i="19" s="1"/>
  <c r="GM4" i="19"/>
  <c r="DG5" i="19"/>
  <c r="DE4" i="19"/>
  <c r="DG4" i="19" l="1"/>
  <c r="DZ5" i="19"/>
  <c r="DZ4" i="19" s="1"/>
  <c r="CG4" i="18"/>
  <c r="BG6" i="18"/>
  <c r="FD6" i="18" s="1"/>
  <c r="BG7" i="18"/>
  <c r="FD7" i="18" s="1"/>
  <c r="BG5" i="18"/>
  <c r="FD5" i="18" s="1"/>
  <c r="AO4" i="18"/>
  <c r="DR4" i="18"/>
  <c r="DU4" i="18"/>
  <c r="BG4" i="18" l="1"/>
  <c r="GB6" i="18"/>
  <c r="GB7" i="18"/>
  <c r="GB5" i="18"/>
  <c r="FI6" i="18"/>
  <c r="FI7" i="18"/>
  <c r="FI5" i="18"/>
  <c r="EM6" i="18"/>
  <c r="ER6" i="18"/>
  <c r="ES6" i="18"/>
  <c r="EW6" i="18"/>
  <c r="EX6" i="18"/>
  <c r="FF6" i="18"/>
  <c r="FG6" i="18"/>
  <c r="FL6" i="18"/>
  <c r="FS6" i="18"/>
  <c r="FT6" i="18"/>
  <c r="FU6" i="18"/>
  <c r="FV6" i="18"/>
  <c r="FX6" i="18"/>
  <c r="FY6" i="18"/>
  <c r="FZ6" i="18"/>
  <c r="GA6" i="18"/>
  <c r="GC6" i="18"/>
  <c r="GE6" i="18"/>
  <c r="EM7" i="18"/>
  <c r="ER7" i="18"/>
  <c r="ES7" i="18"/>
  <c r="EW7" i="18"/>
  <c r="EX7" i="18"/>
  <c r="FF7" i="18"/>
  <c r="FG7" i="18"/>
  <c r="FK7" i="18"/>
  <c r="FL7" i="18"/>
  <c r="FS7" i="18"/>
  <c r="FT7" i="18"/>
  <c r="FU7" i="18"/>
  <c r="FV7" i="18"/>
  <c r="FX7" i="18"/>
  <c r="FY7" i="18"/>
  <c r="FZ7" i="18"/>
  <c r="GA7" i="18"/>
  <c r="GC7" i="18"/>
  <c r="GE7" i="18"/>
  <c r="GE5" i="18"/>
  <c r="GC5" i="18"/>
  <c r="GA5" i="18"/>
  <c r="FZ5" i="18"/>
  <c r="FY5" i="18"/>
  <c r="FX5" i="18"/>
  <c r="FV5" i="18"/>
  <c r="FU5" i="18"/>
  <c r="FT5" i="18"/>
  <c r="FS5" i="18"/>
  <c r="FL5" i="18"/>
  <c r="FK5" i="18"/>
  <c r="CU4" i="18"/>
  <c r="FG5" i="18"/>
  <c r="FF5" i="18"/>
  <c r="CS4" i="18"/>
  <c r="AM4" i="18" l="1"/>
  <c r="BW6" i="18"/>
  <c r="BW7" i="18"/>
  <c r="BW5" i="18"/>
  <c r="BU6" i="18"/>
  <c r="BU7" i="18"/>
  <c r="BU5" i="18"/>
  <c r="BT6" i="18"/>
  <c r="BT7" i="18"/>
  <c r="BT5" i="18"/>
  <c r="EA6" i="18"/>
  <c r="EB6" i="18"/>
  <c r="EC6" i="18"/>
  <c r="ED6" i="18"/>
  <c r="EA7" i="18"/>
  <c r="EB7" i="18"/>
  <c r="EC7" i="18"/>
  <c r="ED7" i="18"/>
  <c r="EC5" i="18"/>
  <c r="EB5" i="18"/>
  <c r="BD6" i="18"/>
  <c r="BE6" i="18"/>
  <c r="BD7" i="18"/>
  <c r="BE7" i="18"/>
  <c r="BE5" i="18"/>
  <c r="EX5" i="18"/>
  <c r="EW5" i="18"/>
  <c r="ES5" i="18"/>
  <c r="ER5" i="18"/>
  <c r="EM5" i="18"/>
  <c r="FB7" i="18" l="1"/>
  <c r="FB6" i="18"/>
  <c r="BT4" i="18"/>
  <c r="BE4" i="18"/>
  <c r="BU4" i="18"/>
  <c r="BW4" i="18"/>
  <c r="FB5" i="18"/>
  <c r="CJ4" i="18" l="1"/>
  <c r="CL4" i="18"/>
  <c r="CK4" i="18"/>
  <c r="CN4" i="18"/>
  <c r="CE4" i="18"/>
  <c r="CD4" i="18"/>
  <c r="BC6" i="18"/>
  <c r="EY6" i="18" s="1"/>
  <c r="BC7" i="18"/>
  <c r="EY7" i="18" s="1"/>
  <c r="BC5" i="18"/>
  <c r="EY5" i="18" s="1"/>
  <c r="AK4" i="18"/>
  <c r="CI4" i="18"/>
  <c r="BC4" i="18" l="1"/>
  <c r="GG4" i="18"/>
  <c r="GC4" i="18"/>
  <c r="GB4" i="18"/>
  <c r="FX4" i="18"/>
  <c r="FO4" i="18"/>
  <c r="FM4" i="18"/>
  <c r="FI4" i="18"/>
  <c r="FF4" i="18"/>
  <c r="EV4" i="18"/>
  <c r="ER4" i="18"/>
  <c r="EM4" i="18"/>
  <c r="ES4" i="18" l="1"/>
  <c r="FS4" i="18"/>
  <c r="FZ4" i="18"/>
  <c r="GA4" i="18"/>
  <c r="FW4" i="18"/>
  <c r="EW4" i="18"/>
  <c r="EX4" i="18"/>
  <c r="FT4" i="18"/>
  <c r="AE4" i="18" l="1"/>
  <c r="AF4" i="18"/>
  <c r="AG4" i="18"/>
  <c r="AH4" i="18"/>
  <c r="AI4" i="18"/>
  <c r="AN4" i="18"/>
  <c r="AJ4" i="18"/>
  <c r="AL4" i="18"/>
  <c r="AP4" i="18"/>
  <c r="AQ4" i="18"/>
  <c r="AR4" i="18"/>
  <c r="AS4" i="18"/>
  <c r="AT4" i="18"/>
  <c r="BO4" i="18"/>
  <c r="BQ4" i="18"/>
  <c r="BR4" i="18"/>
  <c r="BX4" i="18"/>
  <c r="BY4" i="18"/>
  <c r="BZ4" i="18"/>
  <c r="CA4" i="18"/>
  <c r="CB4" i="18"/>
  <c r="CC4" i="18"/>
  <c r="CF4" i="18"/>
  <c r="CH4" i="18"/>
  <c r="CX4" i="18"/>
  <c r="CY4" i="18"/>
  <c r="DI4" i="18"/>
  <c r="AD4" i="18"/>
  <c r="O6" i="18"/>
  <c r="O7" i="18"/>
  <c r="O5" i="18"/>
  <c r="H5" i="18"/>
  <c r="CT7" i="18" l="1"/>
  <c r="FH7" i="18" s="1"/>
  <c r="BS7" i="18"/>
  <c r="ET7" i="18" s="1"/>
  <c r="BP7" i="18"/>
  <c r="EU7" i="18" s="1"/>
  <c r="CM7" i="18"/>
  <c r="GD7" i="18" s="1"/>
  <c r="DH7" i="18"/>
  <c r="DG7" i="18"/>
  <c r="BV7" i="18"/>
  <c r="FA7" i="18" s="1"/>
  <c r="BN7" i="18"/>
  <c r="EK7" i="18" s="1"/>
  <c r="BL7" i="18"/>
  <c r="GF7" i="18" s="1"/>
  <c r="BK7" i="18"/>
  <c r="FQ7" i="18" s="1"/>
  <c r="BJ7" i="18"/>
  <c r="FR7" i="18" s="1"/>
  <c r="BI7" i="18"/>
  <c r="BH7" i="18"/>
  <c r="BB7" i="18"/>
  <c r="EZ7" i="18" s="1"/>
  <c r="BF7" i="18"/>
  <c r="FC7" i="18" s="1"/>
  <c r="BA7" i="18"/>
  <c r="EQ7" i="18" s="1"/>
  <c r="AZ7" i="18"/>
  <c r="EN7" i="18" s="1"/>
  <c r="AY7" i="18"/>
  <c r="EP7" i="18" s="1"/>
  <c r="AX7" i="18"/>
  <c r="EO7" i="18" s="1"/>
  <c r="AW7" i="18"/>
  <c r="EL7" i="18" s="1"/>
  <c r="AV7" i="18"/>
  <c r="EJ7" i="18" s="1"/>
  <c r="AU7" i="18"/>
  <c r="H7" i="18"/>
  <c r="CV6" i="18"/>
  <c r="FJ6" i="18" s="1"/>
  <c r="BS6" i="18"/>
  <c r="ET6" i="18" s="1"/>
  <c r="BP6" i="18"/>
  <c r="EU6" i="18" s="1"/>
  <c r="CP6" i="18"/>
  <c r="GJ6" i="18" s="1"/>
  <c r="DH6" i="18"/>
  <c r="DG6" i="18"/>
  <c r="BV6" i="18"/>
  <c r="FA6" i="18" s="1"/>
  <c r="BN6" i="18"/>
  <c r="EK6" i="18" s="1"/>
  <c r="BL6" i="18"/>
  <c r="GF6" i="18" s="1"/>
  <c r="BK6" i="18"/>
  <c r="FQ6" i="18" s="1"/>
  <c r="BJ6" i="18"/>
  <c r="FR6" i="18" s="1"/>
  <c r="BI6" i="18"/>
  <c r="BH6" i="18"/>
  <c r="BB6" i="18"/>
  <c r="EZ6" i="18" s="1"/>
  <c r="BF6" i="18"/>
  <c r="FC6" i="18" s="1"/>
  <c r="BA6" i="18"/>
  <c r="EQ6" i="18" s="1"/>
  <c r="AZ6" i="18"/>
  <c r="EN6" i="18" s="1"/>
  <c r="AY6" i="18"/>
  <c r="EP6" i="18" s="1"/>
  <c r="AX6" i="18"/>
  <c r="EO6" i="18" s="1"/>
  <c r="AW6" i="18"/>
  <c r="EL6" i="18" s="1"/>
  <c r="AV6" i="18"/>
  <c r="EJ6" i="18" s="1"/>
  <c r="AU6" i="18"/>
  <c r="H6" i="18"/>
  <c r="ED5" i="18"/>
  <c r="CV5" i="18" s="1"/>
  <c r="BS5" i="18"/>
  <c r="ET5" i="18" s="1"/>
  <c r="BP5" i="18"/>
  <c r="EA5" i="18"/>
  <c r="CP5" i="18" s="1"/>
  <c r="GJ5" i="18" s="1"/>
  <c r="DH5" i="18"/>
  <c r="DG5" i="18"/>
  <c r="BV5" i="18"/>
  <c r="BN5" i="18"/>
  <c r="EK5" i="18" s="1"/>
  <c r="BL5" i="18"/>
  <c r="GF5" i="18" s="1"/>
  <c r="BK5" i="18"/>
  <c r="BJ5" i="18"/>
  <c r="FR5" i="18" s="1"/>
  <c r="BI5" i="18"/>
  <c r="BH5" i="18"/>
  <c r="BD5" i="18"/>
  <c r="BB5" i="18"/>
  <c r="BF5" i="18"/>
  <c r="FC5" i="18" s="1"/>
  <c r="BA5" i="18"/>
  <c r="EQ5" i="18" s="1"/>
  <c r="AZ5" i="18"/>
  <c r="EN5" i="18" s="1"/>
  <c r="AY5" i="18"/>
  <c r="AX5" i="18"/>
  <c r="EO5" i="18" s="1"/>
  <c r="AW5" i="18"/>
  <c r="AV5" i="18"/>
  <c r="EJ5" i="18" s="1"/>
  <c r="AU5" i="18"/>
  <c r="FP6" i="18" l="1"/>
  <c r="EO4" i="18"/>
  <c r="FP7" i="18"/>
  <c r="FR4" i="18"/>
  <c r="FQ5" i="18"/>
  <c r="FQ4" i="18" s="1"/>
  <c r="EK4" i="18"/>
  <c r="ET4" i="18"/>
  <c r="FP5" i="18"/>
  <c r="FJ5" i="18"/>
  <c r="FA5" i="18"/>
  <c r="FA4" i="18" s="1"/>
  <c r="EY4" i="18"/>
  <c r="EZ5" i="18"/>
  <c r="EZ4" i="18" s="1"/>
  <c r="AW4" i="18"/>
  <c r="EL5" i="18"/>
  <c r="EL4" i="18" s="1"/>
  <c r="AY4" i="18"/>
  <c r="EP5" i="18"/>
  <c r="EP4" i="18" s="1"/>
  <c r="BP4" i="18"/>
  <c r="EU5" i="18"/>
  <c r="EU4" i="18" s="1"/>
  <c r="EN4" i="18"/>
  <c r="BV4" i="18"/>
  <c r="BS4" i="18"/>
  <c r="BH4" i="18"/>
  <c r="FB4" i="18"/>
  <c r="BL4" i="18"/>
  <c r="EJ4" i="18"/>
  <c r="BA4" i="18"/>
  <c r="DH4" i="18"/>
  <c r="BD4" i="18"/>
  <c r="BB4" i="18"/>
  <c r="EQ4" i="18"/>
  <c r="CO5" i="18"/>
  <c r="GI5" i="18" s="1"/>
  <c r="DQ6" i="18"/>
  <c r="AU4" i="18"/>
  <c r="BJ4" i="18"/>
  <c r="AX4" i="18"/>
  <c r="BN4" i="18"/>
  <c r="AZ4" i="18"/>
  <c r="CM5" i="18"/>
  <c r="GD5" i="18" s="1"/>
  <c r="BF4" i="18"/>
  <c r="CZ5" i="18"/>
  <c r="FN5" i="18" s="1"/>
  <c r="DS5" i="18"/>
  <c r="DG4" i="18"/>
  <c r="BI4" i="18"/>
  <c r="AV4" i="18"/>
  <c r="BK4" i="18"/>
  <c r="DC6" i="18"/>
  <c r="DC7" i="18"/>
  <c r="DC5" i="18"/>
  <c r="DL5" i="18"/>
  <c r="DJ6" i="18"/>
  <c r="CO7" i="18"/>
  <c r="GI7" i="18" s="1"/>
  <c r="DP6" i="18"/>
  <c r="DE6" i="18" s="1"/>
  <c r="DK6" i="18"/>
  <c r="DS6" i="18"/>
  <c r="DT6" i="18"/>
  <c r="DV6" i="18"/>
  <c r="CV7" i="18"/>
  <c r="FJ7" i="18" s="1"/>
  <c r="CZ6" i="18"/>
  <c r="FN6" i="18" s="1"/>
  <c r="CW6" i="18"/>
  <c r="FK6" i="18" s="1"/>
  <c r="DQ5" i="18"/>
  <c r="CM6" i="18"/>
  <c r="GD6" i="18" s="1"/>
  <c r="DL6" i="18"/>
  <c r="DV7" i="18"/>
  <c r="BM5" i="18"/>
  <c r="CO6" i="18"/>
  <c r="GI6" i="18" s="1"/>
  <c r="DM6" i="18"/>
  <c r="DM4" i="18" s="1"/>
  <c r="CR6" i="18"/>
  <c r="DN6" i="18"/>
  <c r="BM7" i="18"/>
  <c r="CT6" i="18"/>
  <c r="FH6" i="18" s="1"/>
  <c r="EB4" i="18"/>
  <c r="DO5" i="18"/>
  <c r="EC4" i="18"/>
  <c r="ED4" i="18"/>
  <c r="BM6" i="18"/>
  <c r="DN5" i="18"/>
  <c r="CR7" i="18"/>
  <c r="DP5" i="18"/>
  <c r="DT7" i="18"/>
  <c r="DL7" i="18"/>
  <c r="CP7" i="18"/>
  <c r="GJ7" i="18" s="1"/>
  <c r="DJ7" i="18"/>
  <c r="DT5" i="18"/>
  <c r="DK7" i="18"/>
  <c r="DV5" i="18"/>
  <c r="DN7" i="18"/>
  <c r="CZ7" i="18"/>
  <c r="FN7" i="18" s="1"/>
  <c r="DO7" i="18"/>
  <c r="DP7" i="18"/>
  <c r="DE7" i="18" s="1"/>
  <c r="EA4" i="18"/>
  <c r="CR5" i="18"/>
  <c r="DJ5" i="18"/>
  <c r="DQ7" i="18"/>
  <c r="DK5" i="18"/>
  <c r="DS7" i="18"/>
  <c r="CT5" i="18"/>
  <c r="DO6" i="18"/>
  <c r="FP4" i="18" l="1"/>
  <c r="DW5" i="18"/>
  <c r="GH5" i="18" s="1"/>
  <c r="DA5" i="18"/>
  <c r="FE5" i="18"/>
  <c r="GM6" i="18"/>
  <c r="FD4" i="18"/>
  <c r="FC4" i="18"/>
  <c r="FE6" i="18"/>
  <c r="DA6" i="18"/>
  <c r="GM7" i="18"/>
  <c r="FE7" i="18"/>
  <c r="DA7" i="18"/>
  <c r="GI4" i="18"/>
  <c r="FH5" i="18"/>
  <c r="FU4" i="18"/>
  <c r="GF4" i="18"/>
  <c r="CO4" i="18"/>
  <c r="FV4" i="18"/>
  <c r="CQ5" i="18"/>
  <c r="DV4" i="18"/>
  <c r="DC4" i="18"/>
  <c r="FL4" i="18"/>
  <c r="CW4" i="18"/>
  <c r="CP4" i="18"/>
  <c r="FY4" i="18"/>
  <c r="CV4" i="18"/>
  <c r="GJ4" i="18"/>
  <c r="CT4" i="18"/>
  <c r="DL4" i="18"/>
  <c r="DS4" i="18"/>
  <c r="DE5" i="18"/>
  <c r="GM5" i="18" s="1"/>
  <c r="DP4" i="18"/>
  <c r="CM4" i="18"/>
  <c r="DD6" i="18"/>
  <c r="DK4" i="18"/>
  <c r="DQ4" i="18"/>
  <c r="DN4" i="18"/>
  <c r="CZ4" i="18"/>
  <c r="DJ4" i="18"/>
  <c r="DO4" i="18"/>
  <c r="CR4" i="18"/>
  <c r="DT4" i="18"/>
  <c r="BM4" i="18"/>
  <c r="CQ6" i="18"/>
  <c r="DW6" i="18"/>
  <c r="GH6" i="18" s="1"/>
  <c r="DD7" i="18"/>
  <c r="DD5" i="18"/>
  <c r="DW7" i="18"/>
  <c r="GH7" i="18" s="1"/>
  <c r="CQ7" i="18"/>
  <c r="DX5" i="18" l="1"/>
  <c r="EE5" i="18" s="1"/>
  <c r="DX6" i="18"/>
  <c r="GM4" i="18"/>
  <c r="GK7" i="18"/>
  <c r="GL7" i="18" s="1"/>
  <c r="GK6" i="18"/>
  <c r="GL6" i="18" s="1"/>
  <c r="FE4" i="18"/>
  <c r="DX7" i="18"/>
  <c r="GH4" i="18"/>
  <c r="GK5" i="18"/>
  <c r="GL5" i="18" s="1"/>
  <c r="GE4" i="18"/>
  <c r="DA4" i="18"/>
  <c r="FN4" i="18"/>
  <c r="GD4" i="18"/>
  <c r="FH4" i="18"/>
  <c r="DE4" i="18"/>
  <c r="FK4" i="18"/>
  <c r="FG4" i="18"/>
  <c r="DD4" i="18"/>
  <c r="DW4" i="18"/>
  <c r="CQ4" i="18"/>
  <c r="DB5" i="18"/>
  <c r="EE6" i="18" l="1"/>
  <c r="EE7" i="18"/>
  <c r="DB7" i="18" s="1"/>
  <c r="DF5" i="18"/>
  <c r="DY5" i="18" s="1"/>
  <c r="DX4" i="18"/>
  <c r="EE4" i="18" l="1"/>
  <c r="DF7" i="18"/>
  <c r="DY7" i="18" s="1"/>
  <c r="DB6" i="18"/>
  <c r="GL4" i="18" s="1"/>
  <c r="GK4" i="18"/>
  <c r="DB4" i="18" l="1"/>
  <c r="DF6" i="18"/>
  <c r="DF4" i="18" l="1"/>
  <c r="DY6" i="18"/>
  <c r="DY4" i="18" s="1"/>
  <c r="FJ4"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Sefiplan</author>
  </authors>
  <commentList>
    <comment ref="Q3" authorId="0" shapeId="0" xr:uid="{00000000-0006-0000-0000-000001000000}">
      <text>
        <r>
          <rPr>
            <b/>
            <sz val="9"/>
            <color indexed="81"/>
            <rFont val="Tahoma"/>
            <family val="2"/>
          </rPr>
          <t>Sefiplan:</t>
        </r>
        <r>
          <rPr>
            <sz val="9"/>
            <color indexed="81"/>
            <rFont val="Tahoma"/>
            <family val="2"/>
          </rPr>
          <t xml:space="preserve">
No incluir la categoria (Letra)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Sefiplan</author>
  </authors>
  <commentList>
    <comment ref="R3" authorId="0" shapeId="0" xr:uid="{00000000-0006-0000-0100-000001000000}">
      <text>
        <r>
          <rPr>
            <b/>
            <sz val="9"/>
            <color indexed="81"/>
            <rFont val="Tahoma"/>
            <family val="2"/>
          </rPr>
          <t>Sefiplan:</t>
        </r>
        <r>
          <rPr>
            <sz val="9"/>
            <color indexed="81"/>
            <rFont val="Tahoma"/>
            <family val="2"/>
          </rPr>
          <t xml:space="preserve">
No incluir la categoria (Letra)</t>
        </r>
      </text>
    </comment>
  </commentList>
</comments>
</file>

<file path=xl/sharedStrings.xml><?xml version="1.0" encoding="utf-8"?>
<sst xmlns="http://schemas.openxmlformats.org/spreadsheetml/2006/main" count="736" uniqueCount="285">
  <si>
    <t>CLAVE ENTIDAD</t>
  </si>
  <si>
    <t>NOMBRE ENTIDAD</t>
  </si>
  <si>
    <t>CLAVE UR</t>
  </si>
  <si>
    <t>NOMBRE DE LA UR</t>
  </si>
  <si>
    <t>NUMERO EMPLEADO</t>
  </si>
  <si>
    <t>NUMERO PLAZA</t>
  </si>
  <si>
    <t>HORAS ASIGNADAS</t>
  </si>
  <si>
    <t>APELLIDO PATERNO</t>
  </si>
  <si>
    <t>APELLIDO MATERNO</t>
  </si>
  <si>
    <t>NOMBRES</t>
  </si>
  <si>
    <t>TIPO DE PLAZA</t>
  </si>
  <si>
    <t>NIVEL</t>
  </si>
  <si>
    <t>PUESTO GENERICO</t>
  </si>
  <si>
    <t>PUESTO ESPECIFICO</t>
  </si>
  <si>
    <t>FOLIO DEL COMPONENTE</t>
  </si>
  <si>
    <t>RFC</t>
  </si>
  <si>
    <t>CURP</t>
  </si>
  <si>
    <t>SEXO</t>
  </si>
  <si>
    <t>CLAVE DE FUENTE DE FINANCIAMIENTO</t>
  </si>
  <si>
    <t>FUENTE DE FINANCIAMIENTO</t>
  </si>
  <si>
    <t>STATUS DE PLAZA</t>
  </si>
  <si>
    <t>PERCEPCIONES VARIABLES</t>
  </si>
  <si>
    <t>APORTACIONES</t>
  </si>
  <si>
    <t>IMPUESTOS Y SUBSIDIOS</t>
  </si>
  <si>
    <t>PREVISIONES PARA INCREMENTO SALARIAL</t>
  </si>
  <si>
    <t>Sueldo al personal de confianza</t>
  </si>
  <si>
    <t>Vida Cara</t>
  </si>
  <si>
    <t>Quinquenio</t>
  </si>
  <si>
    <t>Compensación por servicios al personal de confianza</t>
  </si>
  <si>
    <t>Canasta Básica</t>
  </si>
  <si>
    <t>Ayuda de Despensa</t>
  </si>
  <si>
    <t>Ayuda de Transporte</t>
  </si>
  <si>
    <t>Total Percepciones Mensuales</t>
  </si>
  <si>
    <t>Total Percepciones  Fijas al Año</t>
  </si>
  <si>
    <t>Prima Vacacional</t>
  </si>
  <si>
    <t>Prima de Antigüedad</t>
  </si>
  <si>
    <t>Estímulo por Años de Servicio</t>
  </si>
  <si>
    <t>Aguinaldo</t>
  </si>
  <si>
    <t>Canasta Navideña</t>
  </si>
  <si>
    <t>Bono Navideño</t>
  </si>
  <si>
    <t>Pavo</t>
  </si>
  <si>
    <t>Vales de Navidad</t>
  </si>
  <si>
    <t>Día de la Madre</t>
  </si>
  <si>
    <t>Día del Padre</t>
  </si>
  <si>
    <t>Onomástico</t>
  </si>
  <si>
    <t>Apoyo Lentes</t>
  </si>
  <si>
    <t>Días Económicos</t>
  </si>
  <si>
    <t>Apoyo por Defunción</t>
  </si>
  <si>
    <t>Estímulo Cuatrimestral</t>
  </si>
  <si>
    <t>Estímulos Mensuales</t>
  </si>
  <si>
    <t>Total Percepciones Variables (anual)</t>
  </si>
  <si>
    <t>ISSSTE 9.97%</t>
  </si>
  <si>
    <t>5% Fondo Ahorro</t>
  </si>
  <si>
    <t>5% FOVISSSTE</t>
  </si>
  <si>
    <t>Seguro de Vida</t>
  </si>
  <si>
    <t>Total Aportaciones</t>
  </si>
  <si>
    <t>Impuesto Sobre Nómina</t>
  </si>
  <si>
    <t>Subsidio de fin de año</t>
  </si>
  <si>
    <t>Incremento Impuesto Sobre Nómina</t>
  </si>
  <si>
    <t>Total Capítulo 3000</t>
  </si>
  <si>
    <t>Total Incremento</t>
  </si>
  <si>
    <t>Sueldo</t>
  </si>
  <si>
    <t>Prestaciones para Prima Vacacional</t>
  </si>
  <si>
    <t>Prestaciones para Aguinaldo</t>
  </si>
  <si>
    <t>Prestaciones para ISSSTE</t>
  </si>
  <si>
    <t>Prestaciones 3% Sobre Nómina</t>
  </si>
  <si>
    <t>Responsabilidad de Mando</t>
  </si>
  <si>
    <t>Estímulo Mensual</t>
  </si>
  <si>
    <t>Aportación Patronal por Ahorro Solidario</t>
  </si>
  <si>
    <t>Incremento al Ahorro Solidario</t>
  </si>
  <si>
    <t>Incremento Ajuste de Calendario</t>
  </si>
  <si>
    <t>PERCEPCIONES FIJAS (MENSUALES)</t>
  </si>
  <si>
    <t>PERCEPCIONES FIJAS (ANUALES)</t>
  </si>
  <si>
    <t>Apoyo de Vivienda</t>
  </si>
  <si>
    <t>Aguinaldo (Compensación)</t>
  </si>
  <si>
    <t>DATOS GENERALES DE LA PLANTILLA</t>
  </si>
  <si>
    <t>Sueldo al Personal de Base</t>
  </si>
  <si>
    <t>Sueldo al Personal de Confianza</t>
  </si>
  <si>
    <t>Sueldo al Personal de  Base</t>
  </si>
  <si>
    <t>Honorarios</t>
  </si>
  <si>
    <t>Personal Eventual</t>
  </si>
  <si>
    <t>ID REGIÓN</t>
  </si>
  <si>
    <t>NOMBRE DE LA REGIÓN</t>
  </si>
  <si>
    <t>FECHA DE INGRESO  A GOBIERNO</t>
  </si>
  <si>
    <t>FECHA DE INGRESO A LA INSTITUCIÓN.</t>
  </si>
  <si>
    <t>MES DE CUMPLEAÑO.</t>
  </si>
  <si>
    <t>TOTAL ANUAL</t>
  </si>
  <si>
    <t>TOTAL ESTATAL</t>
  </si>
  <si>
    <t>Estancias Infantiles</t>
  </si>
  <si>
    <t>Compensación por servicios al personal Confianza</t>
  </si>
  <si>
    <t>Sueldo al personal de base</t>
  </si>
  <si>
    <t>Incremento al subsidio del fin de año</t>
  </si>
  <si>
    <t>CLAVE PRESUPUESTAL</t>
  </si>
  <si>
    <t>04-062</t>
  </si>
  <si>
    <t>Despacho de la Dirección General</t>
  </si>
  <si>
    <t>Othón P. Blanco</t>
  </si>
  <si>
    <t>CO</t>
  </si>
  <si>
    <t>OC</t>
  </si>
  <si>
    <t>VA</t>
  </si>
  <si>
    <t>M</t>
  </si>
  <si>
    <t>0190</t>
  </si>
  <si>
    <t>SECRETARIO(A) EJECUTIVO(A)</t>
  </si>
  <si>
    <t>SECRETARIA EJECUTIVA</t>
  </si>
  <si>
    <t>ANALISTA PROFESIONAL</t>
  </si>
  <si>
    <t>Despacho de la Dirección General del Instituto Quintanarroense de la Mujer</t>
  </si>
  <si>
    <t>SECRETARIA EJECUTIVA DE SUBSECRETARIO</t>
  </si>
  <si>
    <t>AGUILAR</t>
  </si>
  <si>
    <t>VACANTE</t>
  </si>
  <si>
    <t>Ajuste de Calendario Personal de Confianza</t>
  </si>
  <si>
    <t>Ajuste de Calendario Personal de Base</t>
  </si>
  <si>
    <t>21126.15.3.15</t>
  </si>
  <si>
    <t>Instituto Quinarroense de la Mujer</t>
  </si>
  <si>
    <t>M001C0100000</t>
  </si>
  <si>
    <t>0191</t>
  </si>
  <si>
    <t>0192</t>
  </si>
  <si>
    <t>NOMBRE COMPLETO</t>
  </si>
  <si>
    <t xml:space="preserve">SÁNCHEZ </t>
  </si>
  <si>
    <t>MARÍA TERESA</t>
  </si>
  <si>
    <t>ALFARO</t>
  </si>
  <si>
    <t>PÉREZ</t>
  </si>
  <si>
    <t xml:space="preserve">JORGE </t>
  </si>
  <si>
    <t>F</t>
  </si>
  <si>
    <t>x11301</t>
  </si>
  <si>
    <t>x11301_AJUSTE</t>
  </si>
  <si>
    <t>x11302</t>
  </si>
  <si>
    <t>x11302_AJUSTE</t>
  </si>
  <si>
    <t>x11303</t>
  </si>
  <si>
    <t>x12101</t>
  </si>
  <si>
    <t>x12201</t>
  </si>
  <si>
    <t>x13101</t>
  </si>
  <si>
    <t>x13102</t>
  </si>
  <si>
    <t>x13103</t>
  </si>
  <si>
    <t>x13201</t>
  </si>
  <si>
    <t>x13202</t>
  </si>
  <si>
    <t>x13203</t>
  </si>
  <si>
    <t>x13204</t>
  </si>
  <si>
    <t>x13205</t>
  </si>
  <si>
    <t>x13401_SEFIPLAN</t>
  </si>
  <si>
    <t>x13401_SINDICATO</t>
  </si>
  <si>
    <t>x13402</t>
  </si>
  <si>
    <t>x13403</t>
  </si>
  <si>
    <t>x13404_PRESTACIONES</t>
  </si>
  <si>
    <t>x13404_COMP</t>
  </si>
  <si>
    <t>x14101</t>
  </si>
  <si>
    <t>x14102</t>
  </si>
  <si>
    <t>x14104</t>
  </si>
  <si>
    <t>x14201</t>
  </si>
  <si>
    <t>x14202</t>
  </si>
  <si>
    <t>x14301</t>
  </si>
  <si>
    <t>x14302</t>
  </si>
  <si>
    <t>x14401</t>
  </si>
  <si>
    <t>x14402</t>
  </si>
  <si>
    <t>x15101</t>
  </si>
  <si>
    <t>x15201</t>
  </si>
  <si>
    <t>x15401</t>
  </si>
  <si>
    <t>x15402</t>
  </si>
  <si>
    <t>x15403</t>
  </si>
  <si>
    <t>x15404_MAMA</t>
  </si>
  <si>
    <t>x15404_PAPA</t>
  </si>
  <si>
    <t>x15406</t>
  </si>
  <si>
    <t>x15407_MOCHILAS</t>
  </si>
  <si>
    <t>x15407_VALES</t>
  </si>
  <si>
    <t>x15407_PAQUETE</t>
  </si>
  <si>
    <t>x15408</t>
  </si>
  <si>
    <t>x15411</t>
  </si>
  <si>
    <t>x15412</t>
  </si>
  <si>
    <t>x15501</t>
  </si>
  <si>
    <t>x15503</t>
  </si>
  <si>
    <t>x15901</t>
  </si>
  <si>
    <t>x15902</t>
  </si>
  <si>
    <t>x16101</t>
  </si>
  <si>
    <t>x16102</t>
  </si>
  <si>
    <t>x17101</t>
  </si>
  <si>
    <t>x17102</t>
  </si>
  <si>
    <t>TOTAL</t>
  </si>
  <si>
    <t>sueldo conf</t>
  </si>
  <si>
    <t>ajuste conf</t>
  </si>
  <si>
    <t>sueldo base</t>
  </si>
  <si>
    <t>ajuste base</t>
  </si>
  <si>
    <t>vida cara</t>
  </si>
  <si>
    <t>sueldo honorario</t>
  </si>
  <si>
    <t>sueldo eventual</t>
  </si>
  <si>
    <t>prima antig</t>
  </si>
  <si>
    <t>años de servicio</t>
  </si>
  <si>
    <t>prestaciones fin de año efec</t>
  </si>
  <si>
    <t>prima vacacional</t>
  </si>
  <si>
    <t xml:space="preserve">Prima dominical </t>
  </si>
  <si>
    <t>Prestaciones fin de año especie</t>
  </si>
  <si>
    <t>canasta navideña</t>
  </si>
  <si>
    <t>Compe base sefiplan (incluye aguinaldo)</t>
  </si>
  <si>
    <t>compe base sindicato</t>
  </si>
  <si>
    <t>Compe confianza (incluye aguinaldo)</t>
  </si>
  <si>
    <t>Compe eventual (incluye aguinaldo)</t>
  </si>
  <si>
    <t>Homologación prestaciones</t>
  </si>
  <si>
    <t>Homologación compensación</t>
  </si>
  <si>
    <t>Cuota issste</t>
  </si>
  <si>
    <t>Cuota IMSS</t>
  </si>
  <si>
    <t>Estancias infantiles</t>
  </si>
  <si>
    <t xml:space="preserve"> Fovissste</t>
  </si>
  <si>
    <t>Infonavit</t>
  </si>
  <si>
    <t>SAR</t>
  </si>
  <si>
    <t>Ahorro solidario</t>
  </si>
  <si>
    <t>Seguro de vida</t>
  </si>
  <si>
    <t>Gastos Médicos Mayores</t>
  </si>
  <si>
    <t>Fondo ahorro</t>
  </si>
  <si>
    <t>indemnizaciones</t>
  </si>
  <si>
    <t>Canasta básica y ayuda desp</t>
  </si>
  <si>
    <t>Apoyo vivienda</t>
  </si>
  <si>
    <t>Transporte</t>
  </si>
  <si>
    <t>madre</t>
  </si>
  <si>
    <t>padre</t>
  </si>
  <si>
    <t>burócrata</t>
  </si>
  <si>
    <t>paquete escolar</t>
  </si>
  <si>
    <t>lentes</t>
  </si>
  <si>
    <t>apoyo escolar hijos</t>
  </si>
  <si>
    <t>apoyo escolar trabajadores</t>
  </si>
  <si>
    <t>paquete escolar a trabajadores</t>
  </si>
  <si>
    <t>Días económicos</t>
  </si>
  <si>
    <t>Defunción</t>
  </si>
  <si>
    <t>Responsabilidad de mando</t>
  </si>
  <si>
    <t xml:space="preserve">Prevision por incremento de plazas </t>
  </si>
  <si>
    <t>Incremento salarial</t>
  </si>
  <si>
    <t>Cuatrimestre</t>
  </si>
  <si>
    <t>Estímulo mensual</t>
  </si>
  <si>
    <t>BASES PARA CALCULO</t>
  </si>
  <si>
    <t>NÚMERO DE HIJOS (EN EDAD ESCOLAR)</t>
  </si>
  <si>
    <t>Compensación por servicios al personal Base (SINDICATO)</t>
  </si>
  <si>
    <t>Compensación por servicios al personal Base (SEFIPLAN)</t>
  </si>
  <si>
    <t>Compensación al personal Eventual</t>
  </si>
  <si>
    <t>Aguinaldo (Compensación) Base - SINDICATO</t>
  </si>
  <si>
    <t>Aguinaldo (Compensación) Base - SEFIPLAN</t>
  </si>
  <si>
    <t>Aguinaldo (Compensación Eventual)</t>
  </si>
  <si>
    <t>x15413</t>
  </si>
  <si>
    <t>IMSS 9.97%</t>
  </si>
  <si>
    <t>5% INFONAVIT</t>
  </si>
  <si>
    <t>5.175% SAR ISSSTE/IMSS</t>
  </si>
  <si>
    <r>
      <t xml:space="preserve">Compensación por Trabajos Especiales </t>
    </r>
    <r>
      <rPr>
        <b/>
        <sz val="10"/>
        <rFont val="Arial Narrow"/>
        <family val="2"/>
      </rPr>
      <t>(SUELDO HOMOLOGADOS)</t>
    </r>
  </si>
  <si>
    <r>
      <t xml:space="preserve">Compensación por Trabajos Especiales </t>
    </r>
    <r>
      <rPr>
        <b/>
        <sz val="10"/>
        <rFont val="Arial Narrow"/>
        <family val="2"/>
      </rPr>
      <t>(COMPENSACIÓN HOMOLOGADOS)</t>
    </r>
  </si>
  <si>
    <r>
      <t xml:space="preserve">Compensación por Trabajos Especiales </t>
    </r>
    <r>
      <rPr>
        <b/>
        <sz val="10"/>
        <color theme="1"/>
        <rFont val="Arial Narrow"/>
        <family val="2"/>
      </rPr>
      <t>(SUELDO HOMOLOGADOS)</t>
    </r>
  </si>
  <si>
    <r>
      <t xml:space="preserve">Compensación por Trabajos Especiales </t>
    </r>
    <r>
      <rPr>
        <b/>
        <sz val="10"/>
        <color theme="1"/>
        <rFont val="Arial Narrow"/>
        <family val="2"/>
      </rPr>
      <t>(COMPENSACIÓN HOMOLOGADOS)</t>
    </r>
  </si>
  <si>
    <t>IMSS</t>
  </si>
  <si>
    <t>INFONAVIT</t>
  </si>
  <si>
    <t>SAR 
ISSSTE/IMSS</t>
  </si>
  <si>
    <r>
      <t xml:space="preserve">Paquete Escolar </t>
    </r>
    <r>
      <rPr>
        <b/>
        <sz val="10"/>
        <color theme="1"/>
        <rFont val="Arial Narrow"/>
        <family val="2"/>
      </rPr>
      <t>Trabajadores</t>
    </r>
  </si>
  <si>
    <r>
      <t xml:space="preserve">Paquete Escolar </t>
    </r>
    <r>
      <rPr>
        <b/>
        <sz val="10"/>
        <color theme="1"/>
        <rFont val="Arial Narrow"/>
        <family val="2"/>
      </rPr>
      <t>Hijos</t>
    </r>
  </si>
  <si>
    <r>
      <t>Celebración Acorde a la Profesión</t>
    </r>
    <r>
      <rPr>
        <b/>
        <sz val="10"/>
        <color theme="1"/>
        <rFont val="Arial Narrow"/>
        <family val="2"/>
      </rPr>
      <t xml:space="preserve"> 
(Día del burócrata)</t>
    </r>
  </si>
  <si>
    <r>
      <t xml:space="preserve">Apoyo Escolar </t>
    </r>
    <r>
      <rPr>
        <b/>
        <sz val="10"/>
        <color theme="1"/>
        <rFont val="Arial Narrow"/>
        <family val="2"/>
      </rPr>
      <t>Trabajadores</t>
    </r>
  </si>
  <si>
    <r>
      <t>Apoyo Escolar</t>
    </r>
    <r>
      <rPr>
        <b/>
        <sz val="10"/>
        <color theme="1"/>
        <rFont val="Arial Narrow"/>
        <family val="2"/>
      </rPr>
      <t xml:space="preserve"> Hijos</t>
    </r>
  </si>
  <si>
    <t xml:space="preserve">mochila </t>
  </si>
  <si>
    <t>vales para mochila</t>
  </si>
  <si>
    <t xml:space="preserve">Mochilas </t>
  </si>
  <si>
    <t>Vales de Útiles Escolares
(De la mochila)</t>
  </si>
  <si>
    <t>Prestaciones 4% Sobre Nómina</t>
  </si>
  <si>
    <t>21111.06.1.06</t>
  </si>
  <si>
    <t>SECRETARÍA DE FINANZAS Y PLANEACIÓN</t>
  </si>
  <si>
    <t>P003C0200000</t>
  </si>
  <si>
    <t>04-001</t>
  </si>
  <si>
    <t>CHETUMAL</t>
  </si>
  <si>
    <t>CLAVE PROGRAMÁTICA</t>
  </si>
  <si>
    <t>XXXX</t>
  </si>
  <si>
    <t xml:space="preserve">XXXXX XXXX </t>
  </si>
  <si>
    <t>JEFE DE DEPARTAMENTO</t>
  </si>
  <si>
    <t>XXXXXXXXXXXXX</t>
  </si>
  <si>
    <t>XXXXXXXXXXXXXXXXXX</t>
  </si>
  <si>
    <t>H</t>
  </si>
  <si>
    <t>X.X.XX.XX.XXX</t>
  </si>
  <si>
    <t>FOLIO DEL 
COMPONENTE</t>
  </si>
  <si>
    <t>CLAVE 
ENTIDAD</t>
  </si>
  <si>
    <t>JEFE DE DEPARTAMENTO DE CONTROL PRESUPUESTAL</t>
  </si>
  <si>
    <t>ACUMULADO POR PARTIDA</t>
  </si>
  <si>
    <t>ACUMULADO POR PARTIDA REDONDEADO</t>
  </si>
  <si>
    <t>MESES A COSTEAR</t>
  </si>
  <si>
    <t>P003C0200001</t>
  </si>
  <si>
    <t>P003C0200002</t>
  </si>
  <si>
    <t>P003C0200003</t>
  </si>
  <si>
    <t>P003C0200004</t>
  </si>
  <si>
    <t>Ajuste de Calendario Personal de Confianza (Fórmula)</t>
  </si>
  <si>
    <t>DIRECCIÓN DE ADMINISTRACIÓN Y FINANZAS</t>
  </si>
  <si>
    <t>JEFE DE DEPARTAMENTO DE RECURSOS HUMANOS</t>
  </si>
  <si>
    <t>JEFE DE DEPARTAMENTO DE CONTABILIDAD</t>
  </si>
  <si>
    <t>JEFE DE OFICINA</t>
  </si>
  <si>
    <t>JEFE DE OFICINA DE CONTABILIDAD</t>
  </si>
  <si>
    <t>No. CONSECUTIVO</t>
  </si>
  <si>
    <t>AÑOS DE SERVICIO AL CORTE DEL 
31-DIC-2023</t>
  </si>
  <si>
    <r>
      <rPr>
        <b/>
        <sz val="12"/>
        <color theme="1"/>
        <rFont val="Arial Narrow"/>
        <family val="2"/>
      </rPr>
      <t>CONSIDERACIONES DE LLENADO</t>
    </r>
    <r>
      <rPr>
        <sz val="12"/>
        <color theme="1"/>
        <rFont val="Arial Narrow"/>
        <family val="2"/>
      </rPr>
      <t xml:space="preserve">
1. Llenar los datos de la plantilla de acuerdo a los puestos y unidades que corresponden con la estructura órganica autorizada.
2. En los campos que corresponden a datos que forman parte de la clave programática, manetener la codificación de acuerdo a los catálogos establecidos.
3.En el campo "Tipo de Plaza", solo se admiten los siguiente valores "CO=Confianza", "HCO=Homologado Base", "BA=Base", "HBA=Homologado Base", "HN=Honorario" y "EV=Eventual".
4. En el campo "Puesto Genérico", reflejar el puesto asignado en tabulador, mientras que en el "Puesto Específico" deberá reflejar el cargo que ostenta dentro de la institución.
5. En el campo "Sexo" se adminten los Valores H=Hombre y M=Mujer
6. En el campo "Status de Plazas" considerar los siguientes valores OC=Ocupada ; VA=Vacante
7. En el apartado de "Meses a Costear", considerar el numero de meses requeridos hasta el término del mes de diciembre del ejercicio fiscal del que se trate. Se puede considerar 0.5 para el caso de propuestas que contemplen 15 días adicionales. Ejemplo= "3.5" meses cuando la propuesta se realiza del 16 de septiembre al 31 de diciembre.
El presente formato se encuentra formulado en apego a las prestaciones otorgadas a Organismos Descentralizados con aplicación de tabulador estatal. Para el caso de organismos que se rijan bajo tabuladores y manuales de prestaciones específicos, podrán adicionar y/o modificar columnas dentro del apartado que corresponda (Percepciones fijas, variables, aportaciones, impuestos, previsiones salariales, etc.), procurando la correcta formulación y las bases de cálculo.
En el caso de organismos que reciban aportaciones federales y estatales para Servicios Personales, deberán presentar un formato en el que se identifique la estructura de aportación convenida, y otro formato en el que se presenten los conceptos de origen cien por ciento estatal, con su debida formulación.
En caso de propuestas de consideren un impacto presupuestal, remitir los formatos en su versión "actual" y "propuesta".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</si>
</sst>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F800]dddd\,\ mmmm\ dd\,\ yyyy"/>
    <numFmt numFmtId="165" formatCode="_-[$€-2]* #,##0.00_-;\-[$€-2]* #,##0.00_-;_-[$€-2]* &quot;-&quot;??_-"/>
    <numFmt numFmtId="166" formatCode="_(* #,##0.00_);_(* \(#,##0.00\);_(* &quot;-&quot;??_);_(@_)"/>
    <numFmt numFmtId="167" formatCode="_(&quot;$&quot;* #,##0.00_);_(&quot;$&quot;* \(#,##0.00\);_(&quot;$&quot;* &quot;-&quot;??_);_(@_)"/>
    <numFmt numFmtId="168" formatCode="_(* #,##0\ &quot;pta&quot;_);_(* \(#,##0\ &quot;pta&quot;\);_(* &quot;-&quot;??\ &quot;pta&quot;_);_(@_)"/>
  </numFmts>
  <fonts count="60" x14ac:knownFonts="1">
    <font>
      <sz val="11"/>
      <color theme="1"/>
      <name val="Calibri"/>
      <family val="2"/>
      <scheme val="minor"/>
    </font>
    <font>
      <sz val="11"/>
      <color theme="1"/>
      <name val="Calibri"/>
      <family val="2"/>
      <scheme val="minor"/>
    </font>
    <font>
      <sz val="8"/>
      <color theme="1"/>
      <name val="Arial"/>
      <family val="2"/>
    </font>
    <font>
      <sz val="7"/>
      <name val="Arial"/>
      <family val="2"/>
    </font>
    <font>
      <sz val="11"/>
      <color theme="1"/>
      <name val="Arial"/>
      <family val="2"/>
    </font>
    <font>
      <sz val="10"/>
      <name val="Arial"/>
      <family val="2"/>
    </font>
    <font>
      <sz val="11"/>
      <name val="Arial"/>
      <family val="2"/>
    </font>
    <font>
      <sz val="8"/>
      <name val="Arial"/>
      <family val="2"/>
    </font>
    <font>
      <sz val="11"/>
      <name val="Calibri"/>
      <family val="2"/>
      <scheme val="minor"/>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u/>
      <sz val="10"/>
      <color indexed="12"/>
      <name val="Arial"/>
      <family val="2"/>
    </font>
    <font>
      <sz val="10"/>
      <color indexed="8"/>
      <name val="Arial"/>
      <family val="2"/>
    </font>
    <font>
      <sz val="12"/>
      <color theme="1"/>
      <name val="Calibri"/>
      <family val="2"/>
      <charset val="204"/>
      <scheme val="minor"/>
    </font>
    <font>
      <sz val="11"/>
      <color indexed="60"/>
      <name val="Calibri"/>
      <family val="2"/>
    </font>
    <font>
      <sz val="10"/>
      <name val="MS Sans Serif"/>
      <family val="2"/>
    </font>
    <font>
      <sz val="10"/>
      <color indexed="8"/>
      <name val="MS Sans Serif"/>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8"/>
      <color theme="1"/>
      <name val="Calibri"/>
      <family val="2"/>
      <scheme val="minor"/>
    </font>
    <font>
      <sz val="8"/>
      <name val="Calibri"/>
      <family val="2"/>
      <scheme val="minor"/>
    </font>
    <font>
      <sz val="9"/>
      <color theme="1"/>
      <name val="Calibri"/>
      <family val="2"/>
      <scheme val="minor"/>
    </font>
    <font>
      <b/>
      <sz val="9"/>
      <color theme="0"/>
      <name val="Arial Narrow"/>
      <family val="2"/>
    </font>
    <font>
      <sz val="7"/>
      <color theme="1"/>
      <name val="Arial Narrow"/>
      <family val="2"/>
    </font>
    <font>
      <b/>
      <sz val="7"/>
      <color theme="1"/>
      <name val="Arial Narrow"/>
      <family val="2"/>
    </font>
    <font>
      <sz val="7"/>
      <color rgb="FF000000"/>
      <name val="Arial Narrow"/>
      <family val="2"/>
    </font>
    <font>
      <b/>
      <sz val="7"/>
      <color rgb="FF000000"/>
      <name val="Arial Narrow"/>
      <family val="2"/>
    </font>
    <font>
      <sz val="11"/>
      <color theme="1"/>
      <name val="Arial Narrow"/>
      <family val="2"/>
    </font>
    <font>
      <sz val="9"/>
      <color theme="1"/>
      <name val="Arial Narrow"/>
      <family val="2"/>
    </font>
    <font>
      <sz val="8"/>
      <color theme="1"/>
      <name val="Arial Narrow"/>
      <family val="2"/>
    </font>
    <font>
      <sz val="10"/>
      <name val="Arial Narrow"/>
      <family val="2"/>
    </font>
    <font>
      <b/>
      <sz val="10"/>
      <color theme="1"/>
      <name val="Arial Narrow"/>
      <family val="2"/>
    </font>
    <font>
      <sz val="10"/>
      <color theme="1"/>
      <name val="Arial Narrow"/>
      <family val="2"/>
    </font>
    <font>
      <b/>
      <sz val="7"/>
      <color theme="0"/>
      <name val="Arial Narrow"/>
      <family val="2"/>
    </font>
    <font>
      <b/>
      <sz val="11"/>
      <name val="Arial Narrow"/>
      <family val="2"/>
    </font>
    <font>
      <b/>
      <sz val="10"/>
      <name val="Arial Narrow"/>
      <family val="2"/>
    </font>
    <font>
      <sz val="9"/>
      <color indexed="81"/>
      <name val="Tahoma"/>
      <family val="2"/>
    </font>
    <font>
      <b/>
      <sz val="9"/>
      <color indexed="81"/>
      <name val="Tahoma"/>
      <family val="2"/>
    </font>
    <font>
      <b/>
      <sz val="10"/>
      <color rgb="FF000000"/>
      <name val="Arial Narrow"/>
      <family val="2"/>
    </font>
    <font>
      <sz val="10"/>
      <color rgb="FF000000"/>
      <name val="Arial Narrow"/>
      <family val="2"/>
    </font>
    <font>
      <b/>
      <sz val="10"/>
      <color theme="0"/>
      <name val="Arial Narrow"/>
      <family val="2"/>
    </font>
    <font>
      <sz val="11"/>
      <name val="Arial Narrow"/>
      <family val="2"/>
    </font>
    <font>
      <sz val="28"/>
      <color theme="1"/>
      <name val="Arial Narrow"/>
      <family val="2"/>
    </font>
    <font>
      <sz val="11"/>
      <color rgb="FF000000"/>
      <name val="Arial Narrow"/>
      <family val="2"/>
    </font>
    <font>
      <b/>
      <sz val="7"/>
      <name val="Arial Narrow"/>
      <family val="2"/>
    </font>
    <font>
      <b/>
      <sz val="11"/>
      <color theme="1"/>
      <name val="Arial Narrow"/>
      <family val="2"/>
    </font>
    <font>
      <sz val="12"/>
      <color theme="1"/>
      <name val="Arial Narrow"/>
      <family val="2"/>
    </font>
    <font>
      <b/>
      <sz val="12"/>
      <color theme="1"/>
      <name val="Arial Narrow"/>
      <family val="2"/>
    </font>
  </fonts>
  <fills count="48">
    <fill>
      <patternFill patternType="none"/>
    </fill>
    <fill>
      <patternFill patternType="gray125"/>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rgb="FFFF0000"/>
        <bgColor indexed="64"/>
      </patternFill>
    </fill>
    <fill>
      <patternFill patternType="solid">
        <fgColor theme="7" tint="-0.499984740745262"/>
        <bgColor indexed="64"/>
      </patternFill>
    </fill>
    <fill>
      <patternFill patternType="solid">
        <fgColor theme="6" tint="-0.499984740745262"/>
        <bgColor indexed="64"/>
      </patternFill>
    </fill>
    <fill>
      <patternFill patternType="solid">
        <fgColor theme="5" tint="-0.499984740745262"/>
        <bgColor indexed="64"/>
      </patternFill>
    </fill>
    <fill>
      <patternFill patternType="solid">
        <fgColor theme="9" tint="-0.49998474074526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rgb="FF89410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rgb="FFA27800"/>
        <bgColor indexed="64"/>
      </patternFill>
    </fill>
    <fill>
      <patternFill patternType="solid">
        <fgColor rgb="FFFFE8A7"/>
        <bgColor indexed="64"/>
      </patternFill>
    </fill>
    <fill>
      <patternFill patternType="solid">
        <fgColor rgb="FF224E64"/>
        <bgColor indexed="64"/>
      </patternFill>
    </fill>
    <fill>
      <patternFill patternType="solid">
        <fgColor rgb="FF6D2F25"/>
        <bgColor indexed="64"/>
      </patternFill>
    </fill>
    <fill>
      <patternFill patternType="solid">
        <fgColor theme="0"/>
        <bgColor indexed="64"/>
      </patternFill>
    </fill>
    <fill>
      <patternFill patternType="solid">
        <fgColor rgb="FF996633"/>
        <bgColor indexed="64"/>
      </patternFill>
    </fill>
    <fill>
      <patternFill patternType="solid">
        <fgColor rgb="FF6E663E"/>
        <bgColor indexed="64"/>
      </patternFill>
    </fill>
    <fill>
      <patternFill patternType="solid">
        <fgColor rgb="FFE8CFB6"/>
        <bgColor indexed="64"/>
      </patternFill>
    </fill>
    <fill>
      <patternFill patternType="solid">
        <fgColor rgb="FF864300"/>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5" tint="0.59999389629810485"/>
      </bottom>
      <diagonal/>
    </border>
    <border>
      <left style="thin">
        <color indexed="64"/>
      </left>
      <right style="thin">
        <color indexed="64"/>
      </right>
      <top style="thick">
        <color theme="5" tint="0.59999389629810485"/>
      </top>
      <bottom style="thin">
        <color indexed="64"/>
      </bottom>
      <diagonal/>
    </border>
    <border>
      <left style="thick">
        <color theme="5" tint="0.59999389629810485"/>
      </left>
      <right style="thick">
        <color theme="5" tint="0.59999389629810485"/>
      </right>
      <top style="thick">
        <color theme="5" tint="0.59999389629810485"/>
      </top>
      <bottom style="thick">
        <color theme="5" tint="0.59999389629810485"/>
      </bottom>
      <diagonal/>
    </border>
  </borders>
  <cellStyleXfs count="233">
    <xf numFmtId="0" fontId="0" fillId="0" borderId="0"/>
    <xf numFmtId="44" fontId="1" fillId="0" borderId="0" applyFont="0" applyFill="0" applyBorder="0" applyAlignment="0" applyProtection="0"/>
    <xf numFmtId="164" fontId="5"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20"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21" borderId="14" applyNumberFormat="0" applyAlignment="0" applyProtection="0"/>
    <xf numFmtId="0" fontId="13" fillId="21" borderId="14" applyNumberFormat="0" applyAlignment="0" applyProtection="0"/>
    <xf numFmtId="0" fontId="14" fillId="22" borderId="15" applyNumberFormat="0" applyAlignment="0" applyProtection="0"/>
    <xf numFmtId="0" fontId="15" fillId="0" borderId="16" applyNumberFormat="0" applyFill="0" applyAlignment="0" applyProtection="0"/>
    <xf numFmtId="0" fontId="14" fillId="22" borderId="15" applyNumberFormat="0" applyAlignment="0" applyProtection="0"/>
    <xf numFmtId="0" fontId="16" fillId="0" borderId="0" applyNumberForma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20" borderId="0" applyNumberFormat="0" applyBorder="0" applyAlignment="0" applyProtection="0"/>
    <xf numFmtId="0" fontId="17" fillId="8" borderId="14" applyNumberFormat="0" applyAlignment="0" applyProtection="0"/>
    <xf numFmtId="0" fontId="5" fillId="0" borderId="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18" fillId="0" borderId="0" applyNumberFormat="0" applyFill="0" applyBorder="0" applyAlignment="0" applyProtection="0"/>
    <xf numFmtId="0" fontId="12" fillId="5" borderId="0" applyNumberFormat="0" applyBorder="0" applyAlignment="0" applyProtection="0"/>
    <xf numFmtId="0" fontId="19" fillId="0" borderId="17" applyNumberFormat="0" applyFill="0" applyAlignment="0" applyProtection="0"/>
    <xf numFmtId="0" fontId="20"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21" fillId="0" borderId="0" applyNumberFormat="0" applyFill="0" applyBorder="0" applyAlignment="0" applyProtection="0">
      <alignment vertical="top"/>
      <protection locked="0"/>
    </xf>
    <xf numFmtId="0" fontId="11" fillId="4" borderId="0" applyNumberFormat="0" applyBorder="0" applyAlignment="0" applyProtection="0"/>
    <xf numFmtId="0" fontId="17" fillId="8" borderId="14" applyNumberFormat="0" applyAlignment="0" applyProtection="0"/>
    <xf numFmtId="0" fontId="15" fillId="0" borderId="16" applyNumberFormat="0" applyFill="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5" fillId="0" borderId="0" applyFont="0" applyFill="0" applyBorder="0" applyAlignment="0" applyProtection="0">
      <alignment wrapText="1"/>
    </xf>
    <xf numFmtId="0" fontId="5" fillId="0" borderId="0" applyFont="0" applyFill="0" applyBorder="0" applyAlignment="0" applyProtection="0">
      <alignment wrapText="1"/>
    </xf>
    <xf numFmtId="0" fontId="5" fillId="0" borderId="0" applyFont="0" applyFill="0" applyBorder="0" applyAlignment="0" applyProtection="0">
      <alignment wrapText="1"/>
    </xf>
    <xf numFmtId="0" fontId="5" fillId="0" borderId="0" applyFont="0" applyFill="0" applyBorder="0" applyAlignment="0" applyProtection="0">
      <alignment wrapText="1"/>
    </xf>
    <xf numFmtId="43" fontId="1" fillId="0" borderId="0" applyFont="0" applyFill="0" applyBorder="0" applyAlignment="0" applyProtection="0"/>
    <xf numFmtId="43" fontId="4" fillId="0" borderId="0" applyFont="0" applyFill="0" applyBorder="0" applyAlignment="0" applyProtection="0"/>
    <xf numFmtId="166" fontId="22" fillId="0" borderId="0" applyFont="0" applyFill="0" applyBorder="0" applyAlignment="0" applyProtection="0"/>
    <xf numFmtId="166" fontId="1" fillId="0" borderId="0" applyFont="0" applyFill="0" applyBorder="0" applyAlignment="0" applyProtection="0"/>
    <xf numFmtId="166" fontId="22" fillId="0" borderId="0" applyFont="0" applyFill="0" applyBorder="0" applyAlignment="0" applyProtection="0"/>
    <xf numFmtId="43" fontId="1" fillId="0" borderId="0" applyFont="0" applyFill="0" applyBorder="0" applyAlignment="0" applyProtection="0"/>
    <xf numFmtId="44" fontId="9" fillId="0" borderId="0" applyFont="0" applyFill="0" applyBorder="0" applyAlignment="0" applyProtection="0"/>
    <xf numFmtId="167" fontId="5" fillId="0" borderId="0" applyFont="0" applyFill="0" applyBorder="0" applyAlignment="0" applyProtection="0">
      <alignment wrapText="1"/>
    </xf>
    <xf numFmtId="167" fontId="5" fillId="0" borderId="0" applyFont="0" applyFill="0" applyBorder="0" applyAlignment="0" applyProtection="0">
      <alignment wrapText="1"/>
    </xf>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167" fontId="5" fillId="0" borderId="0" applyFont="0" applyFill="0" applyBorder="0" applyAlignment="0" applyProtection="0">
      <alignment wrapText="1"/>
    </xf>
    <xf numFmtId="167" fontId="5" fillId="0" borderId="0" applyFont="0" applyFill="0" applyBorder="0" applyAlignment="0" applyProtection="0">
      <alignment wrapText="1"/>
    </xf>
    <xf numFmtId="167" fontId="5" fillId="0" borderId="0" applyFont="0" applyFill="0" applyBorder="0" applyAlignment="0" applyProtection="0">
      <alignment wrapText="1"/>
    </xf>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alignment vertical="top"/>
    </xf>
    <xf numFmtId="44" fontId="1" fillId="0" borderId="0" applyFont="0" applyFill="0" applyBorder="0" applyAlignment="0" applyProtection="0"/>
    <xf numFmtId="0" fontId="1" fillId="0" borderId="0" applyFont="0" applyFill="0" applyBorder="0" applyAlignment="0" applyProtection="0">
      <alignment wrapText="1"/>
    </xf>
    <xf numFmtId="0" fontId="5" fillId="0" borderId="0" applyFont="0" applyFill="0" applyBorder="0" applyAlignment="0" applyProtection="0">
      <alignment wrapText="1"/>
    </xf>
    <xf numFmtId="0" fontId="5" fillId="0" borderId="0" applyFont="0" applyFill="0" applyBorder="0" applyAlignment="0" applyProtection="0">
      <alignment wrapText="1"/>
    </xf>
    <xf numFmtId="0" fontId="5" fillId="0" borderId="0" applyFont="0" applyFill="0" applyBorder="0" applyAlignment="0" applyProtection="0">
      <alignment wrapText="1"/>
    </xf>
    <xf numFmtId="0" fontId="5" fillId="0" borderId="0" applyFont="0" applyFill="0" applyBorder="0" applyAlignment="0" applyProtection="0">
      <alignment wrapText="1"/>
    </xf>
    <xf numFmtId="0" fontId="5" fillId="0" borderId="0" applyFont="0" applyFill="0" applyBorder="0" applyAlignment="0" applyProtection="0">
      <alignment wrapText="1"/>
    </xf>
    <xf numFmtId="0" fontId="5" fillId="0" borderId="0" applyFont="0" applyFill="0" applyBorder="0" applyAlignment="0" applyProtection="0">
      <alignment wrapText="1"/>
    </xf>
    <xf numFmtId="167" fontId="23" fillId="0" borderId="0" applyFont="0" applyFill="0" applyBorder="0" applyAlignment="0" applyProtection="0"/>
    <xf numFmtId="44" fontId="1" fillId="0" borderId="0" applyFont="0" applyFill="0" applyBorder="0" applyAlignment="0" applyProtection="0"/>
    <xf numFmtId="0" fontId="24" fillId="23" borderId="0" applyNumberFormat="0" applyBorder="0" applyAlignment="0" applyProtection="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23" fillId="0" borderId="0"/>
    <xf numFmtId="0" fontId="1" fillId="0" borderId="0"/>
    <xf numFmtId="0" fontId="5" fillId="0" borderId="0"/>
    <xf numFmtId="0" fontId="5" fillId="0" borderId="0">
      <alignment wrapText="1"/>
    </xf>
    <xf numFmtId="0" fontId="5" fillId="0" borderId="0">
      <alignment wrapText="1"/>
    </xf>
    <xf numFmtId="0" fontId="5" fillId="0" borderId="0">
      <alignment wrapText="1"/>
    </xf>
    <xf numFmtId="0" fontId="25" fillId="0" borderId="0"/>
    <xf numFmtId="0" fontId="22" fillId="0" borderId="0"/>
    <xf numFmtId="0" fontId="22" fillId="0" borderId="0"/>
    <xf numFmtId="0" fontId="22" fillId="0" borderId="0"/>
    <xf numFmtId="0" fontId="22" fillId="0" borderId="0"/>
    <xf numFmtId="0" fontId="22" fillId="0" borderId="0"/>
    <xf numFmtId="0" fontId="1" fillId="0" borderId="0"/>
    <xf numFmtId="0" fontId="1" fillId="0" borderId="0"/>
    <xf numFmtId="0" fontId="26" fillId="0" borderId="0"/>
    <xf numFmtId="0" fontId="1" fillId="0" borderId="0"/>
    <xf numFmtId="0" fontId="26" fillId="0" borderId="0"/>
    <xf numFmtId="0" fontId="1"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1" fillId="0" borderId="0"/>
    <xf numFmtId="0" fontId="5" fillId="0" borderId="0">
      <alignment wrapText="1"/>
    </xf>
    <xf numFmtId="0" fontId="5" fillId="0" borderId="0">
      <alignment wrapText="1"/>
    </xf>
    <xf numFmtId="0" fontId="22" fillId="0" borderId="0"/>
    <xf numFmtId="0" fontId="22" fillId="0" borderId="0"/>
    <xf numFmtId="0" fontId="22"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 fillId="0" borderId="0"/>
    <xf numFmtId="0" fontId="9" fillId="0" borderId="0"/>
    <xf numFmtId="0" fontId="1" fillId="0" borderId="0"/>
    <xf numFmtId="0" fontId="5" fillId="0" borderId="0"/>
    <xf numFmtId="0" fontId="4" fillId="0" borderId="0"/>
    <xf numFmtId="0" fontId="22" fillId="0" borderId="0"/>
    <xf numFmtId="0" fontId="1" fillId="0" borderId="0"/>
    <xf numFmtId="0" fontId="1" fillId="0" borderId="0">
      <alignment wrapText="1"/>
    </xf>
    <xf numFmtId="0" fontId="9" fillId="24" borderId="20" applyNumberFormat="0" applyFont="0" applyAlignment="0" applyProtection="0"/>
    <xf numFmtId="0" fontId="1" fillId="2" borderId="13" applyNumberFormat="0" applyFont="0" applyAlignment="0" applyProtection="0"/>
    <xf numFmtId="0" fontId="5" fillId="24" borderId="20" applyNumberFormat="0" applyFont="0" applyAlignment="0" applyProtection="0"/>
    <xf numFmtId="0" fontId="27" fillId="21" borderId="21"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7" fillId="21" borderId="21" applyNumberFormat="0" applyAlignment="0" applyProtection="0"/>
    <xf numFmtId="0" fontId="28" fillId="0" borderId="0" applyNumberFormat="0" applyFill="0" applyBorder="0" applyAlignment="0" applyProtection="0"/>
    <xf numFmtId="0" fontId="18" fillId="0" borderId="0" applyNumberFormat="0" applyFill="0" applyBorder="0" applyAlignment="0" applyProtection="0"/>
    <xf numFmtId="0" fontId="29" fillId="0" borderId="0" applyNumberFormat="0" applyFill="0" applyBorder="0" applyAlignment="0" applyProtection="0"/>
    <xf numFmtId="0" fontId="19" fillId="0" borderId="17" applyNumberFormat="0" applyFill="0" applyAlignment="0" applyProtection="0"/>
    <xf numFmtId="0" fontId="20" fillId="0" borderId="18" applyNumberFormat="0" applyFill="0" applyAlignment="0" applyProtection="0"/>
    <xf numFmtId="0" fontId="16" fillId="0" borderId="19" applyNumberFormat="0" applyFill="0" applyAlignment="0" applyProtection="0"/>
    <xf numFmtId="0" fontId="29" fillId="0" borderId="0" applyNumberFormat="0" applyFill="0" applyBorder="0" applyAlignment="0" applyProtection="0"/>
    <xf numFmtId="0" fontId="30" fillId="0" borderId="22" applyNumberFormat="0" applyFill="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0" fontId="28" fillId="0" borderId="0" applyNumberFormat="0" applyFill="0" applyBorder="0" applyAlignment="0" applyProtection="0"/>
    <xf numFmtId="43" fontId="1" fillId="0" borderId="0" applyFont="0" applyFill="0" applyBorder="0" applyAlignment="0" applyProtection="0"/>
  </cellStyleXfs>
  <cellXfs count="219">
    <xf numFmtId="0" fontId="0" fillId="0" borderId="0" xfId="0"/>
    <xf numFmtId="0" fontId="4" fillId="0" borderId="0" xfId="0" applyFont="1"/>
    <xf numFmtId="0" fontId="3" fillId="0" borderId="0" xfId="0" applyFont="1" applyAlignment="1">
      <alignment horizontal="left" vertical="center"/>
    </xf>
    <xf numFmtId="0" fontId="8" fillId="0" borderId="0" xfId="0" applyFont="1"/>
    <xf numFmtId="4" fontId="3" fillId="0" borderId="0" xfId="0" applyNumberFormat="1" applyFont="1" applyAlignment="1">
      <alignment horizontal="center" vertical="center"/>
    </xf>
    <xf numFmtId="44" fontId="7" fillId="0" borderId="0" xfId="1" applyFont="1" applyFill="1" applyBorder="1" applyAlignment="1">
      <alignment horizontal="center" vertical="center"/>
    </xf>
    <xf numFmtId="4" fontId="3" fillId="0" borderId="0" xfId="0" applyNumberFormat="1" applyFont="1" applyAlignment="1">
      <alignment horizontal="center" vertical="center" wrapText="1"/>
    </xf>
    <xf numFmtId="0" fontId="6" fillId="0" borderId="0" xfId="0" applyFont="1"/>
    <xf numFmtId="0" fontId="8" fillId="0" borderId="0" xfId="0" applyFont="1" applyAlignment="1">
      <alignment horizontal="center" vertical="center"/>
    </xf>
    <xf numFmtId="0" fontId="6" fillId="0" borderId="0" xfId="0" applyFont="1" applyAlignment="1">
      <alignment vertical="center"/>
    </xf>
    <xf numFmtId="0" fontId="0" fillId="0" borderId="0" xfId="0" applyAlignment="1">
      <alignment wrapText="1"/>
    </xf>
    <xf numFmtId="1" fontId="0" fillId="0" borderId="0" xfId="0" applyNumberFormat="1" applyAlignment="1">
      <alignment wrapText="1"/>
    </xf>
    <xf numFmtId="49" fontId="0" fillId="0" borderId="0" xfId="0" applyNumberFormat="1" applyAlignment="1">
      <alignment wrapText="1"/>
    </xf>
    <xf numFmtId="14" fontId="0" fillId="0" borderId="0" xfId="0" applyNumberFormat="1" applyAlignment="1">
      <alignment wrapText="1"/>
    </xf>
    <xf numFmtId="4" fontId="0" fillId="0" borderId="0" xfId="0" applyNumberFormat="1" applyAlignment="1">
      <alignment wrapText="1"/>
    </xf>
    <xf numFmtId="0" fontId="0" fillId="0" borderId="0" xfId="0" applyAlignment="1">
      <alignment horizontal="left" wrapText="1"/>
    </xf>
    <xf numFmtId="49" fontId="0" fillId="0" borderId="0" xfId="0" applyNumberFormat="1"/>
    <xf numFmtId="0" fontId="0" fillId="0" borderId="0" xfId="0" applyAlignment="1">
      <alignment horizontal="left"/>
    </xf>
    <xf numFmtId="4" fontId="3" fillId="0" borderId="0" xfId="0" applyNumberFormat="1" applyFont="1" applyAlignment="1">
      <alignment horizontal="right" vertical="center"/>
    </xf>
    <xf numFmtId="44" fontId="8" fillId="0" borderId="0" xfId="0" applyNumberFormat="1" applyFont="1" applyAlignment="1">
      <alignment vertical="center"/>
    </xf>
    <xf numFmtId="0" fontId="32" fillId="0" borderId="0" xfId="0" applyFont="1"/>
    <xf numFmtId="0" fontId="31" fillId="0" borderId="0" xfId="0" applyFont="1"/>
    <xf numFmtId="0" fontId="32" fillId="0" borderId="0" xfId="0" applyFont="1" applyAlignment="1">
      <alignment wrapText="1"/>
    </xf>
    <xf numFmtId="0" fontId="33" fillId="0" borderId="0" xfId="0" applyFont="1" applyAlignment="1">
      <alignment horizontal="left"/>
    </xf>
    <xf numFmtId="0" fontId="0" fillId="25" borderId="0" xfId="0" applyFill="1" applyAlignment="1">
      <alignment wrapText="1"/>
    </xf>
    <xf numFmtId="0" fontId="0" fillId="25" borderId="0" xfId="0" applyFill="1" applyAlignment="1">
      <alignment horizontal="left" wrapText="1"/>
    </xf>
    <xf numFmtId="0" fontId="0" fillId="25" borderId="0" xfId="0" applyFill="1"/>
    <xf numFmtId="1" fontId="0" fillId="25" borderId="0" xfId="0" applyNumberFormat="1" applyFill="1" applyAlignment="1">
      <alignment wrapText="1"/>
    </xf>
    <xf numFmtId="49" fontId="0" fillId="25" borderId="0" xfId="0" applyNumberFormat="1" applyFill="1" applyAlignment="1">
      <alignment wrapText="1"/>
    </xf>
    <xf numFmtId="49" fontId="0" fillId="25" borderId="0" xfId="0" applyNumberFormat="1" applyFill="1"/>
    <xf numFmtId="0" fontId="3" fillId="25" borderId="0" xfId="0" applyFont="1" applyFill="1" applyAlignment="1">
      <alignment horizontal="left" vertical="center"/>
    </xf>
    <xf numFmtId="0" fontId="0" fillId="25" borderId="0" xfId="0" applyFill="1" applyAlignment="1">
      <alignment horizontal="left"/>
    </xf>
    <xf numFmtId="0" fontId="33" fillId="25" borderId="0" xfId="0" applyFont="1" applyFill="1" applyAlignment="1">
      <alignment horizontal="left"/>
    </xf>
    <xf numFmtId="0" fontId="32" fillId="25" borderId="0" xfId="0" applyFont="1" applyFill="1"/>
    <xf numFmtId="14" fontId="0" fillId="25" borderId="0" xfId="0" applyNumberFormat="1" applyFill="1" applyAlignment="1">
      <alignment wrapText="1"/>
    </xf>
    <xf numFmtId="4" fontId="0" fillId="25" borderId="0" xfId="0" applyNumberFormat="1" applyFill="1" applyAlignment="1">
      <alignment wrapText="1"/>
    </xf>
    <xf numFmtId="44" fontId="7" fillId="25" borderId="0" xfId="1" applyFont="1" applyFill="1" applyBorder="1" applyAlignment="1">
      <alignment horizontal="center" vertical="center"/>
    </xf>
    <xf numFmtId="4" fontId="3" fillId="25" borderId="0" xfId="0" applyNumberFormat="1" applyFont="1" applyFill="1" applyAlignment="1">
      <alignment horizontal="right" vertical="center"/>
    </xf>
    <xf numFmtId="4" fontId="3" fillId="25" borderId="0" xfId="0" applyNumberFormat="1" applyFont="1" applyFill="1" applyAlignment="1">
      <alignment horizontal="center" vertical="center"/>
    </xf>
    <xf numFmtId="4" fontId="3" fillId="25" borderId="0" xfId="0" applyNumberFormat="1" applyFont="1" applyFill="1" applyAlignment="1">
      <alignment horizontal="center" vertical="center" wrapText="1"/>
    </xf>
    <xf numFmtId="0" fontId="6" fillId="25" borderId="0" xfId="0" applyFont="1" applyFill="1"/>
    <xf numFmtId="0" fontId="8" fillId="25" borderId="0" xfId="0" applyFont="1" applyFill="1" applyAlignment="1">
      <alignment horizontal="center" vertical="center"/>
    </xf>
    <xf numFmtId="44" fontId="8" fillId="25" borderId="0" xfId="0" applyNumberFormat="1" applyFont="1" applyFill="1" applyAlignment="1">
      <alignment vertical="center"/>
    </xf>
    <xf numFmtId="0" fontId="8" fillId="25" borderId="0" xfId="0" applyFont="1" applyFill="1"/>
    <xf numFmtId="0" fontId="31" fillId="0" borderId="0" xfId="0" applyFont="1" applyAlignment="1">
      <alignment wrapText="1"/>
    </xf>
    <xf numFmtId="0" fontId="32" fillId="25" borderId="0" xfId="0" applyFont="1" applyFill="1" applyAlignment="1">
      <alignment wrapText="1"/>
    </xf>
    <xf numFmtId="49" fontId="2" fillId="0" borderId="0" xfId="0" applyNumberFormat="1" applyFont="1" applyAlignment="1">
      <alignment wrapText="1"/>
    </xf>
    <xf numFmtId="0" fontId="0" fillId="26" borderId="0" xfId="0" applyFill="1" applyAlignment="1">
      <alignment wrapText="1"/>
    </xf>
    <xf numFmtId="0" fontId="0" fillId="26" borderId="0" xfId="0" applyFill="1" applyAlignment="1">
      <alignment horizontal="left" wrapText="1"/>
    </xf>
    <xf numFmtId="0" fontId="0" fillId="26" borderId="0" xfId="0" applyFill="1"/>
    <xf numFmtId="1" fontId="0" fillId="26" borderId="0" xfId="0" applyNumberFormat="1" applyFill="1" applyAlignment="1">
      <alignment wrapText="1"/>
    </xf>
    <xf numFmtId="49" fontId="0" fillId="26" borderId="0" xfId="0" applyNumberFormat="1" applyFill="1" applyAlignment="1">
      <alignment wrapText="1"/>
    </xf>
    <xf numFmtId="49" fontId="0" fillId="26" borderId="0" xfId="0" applyNumberFormat="1" applyFill="1"/>
    <xf numFmtId="0" fontId="3" fillId="26" borderId="0" xfId="0" applyFont="1" applyFill="1" applyAlignment="1">
      <alignment horizontal="left" vertical="center"/>
    </xf>
    <xf numFmtId="0" fontId="0" fillId="26" borderId="0" xfId="0" applyFill="1" applyAlignment="1">
      <alignment horizontal="left"/>
    </xf>
    <xf numFmtId="0" fontId="33" fillId="26" borderId="0" xfId="0" applyFont="1" applyFill="1" applyAlignment="1">
      <alignment horizontal="left"/>
    </xf>
    <xf numFmtId="0" fontId="32" fillId="26" borderId="0" xfId="0" applyFont="1" applyFill="1"/>
    <xf numFmtId="14" fontId="0" fillId="26" borderId="0" xfId="0" applyNumberFormat="1" applyFill="1" applyAlignment="1">
      <alignment wrapText="1"/>
    </xf>
    <xf numFmtId="4" fontId="0" fillId="26" borderId="0" xfId="0" applyNumberFormat="1" applyFill="1" applyAlignment="1">
      <alignment wrapText="1"/>
    </xf>
    <xf numFmtId="44" fontId="7" fillId="26" borderId="0" xfId="1" applyFont="1" applyFill="1" applyBorder="1" applyAlignment="1">
      <alignment horizontal="center" vertical="center"/>
    </xf>
    <xf numFmtId="0" fontId="6" fillId="26" borderId="0" xfId="0" applyFont="1" applyFill="1"/>
    <xf numFmtId="4" fontId="3" fillId="26" borderId="0" xfId="0" applyNumberFormat="1" applyFont="1" applyFill="1" applyAlignment="1">
      <alignment horizontal="center" vertical="center"/>
    </xf>
    <xf numFmtId="0" fontId="8" fillId="26" borderId="0" xfId="0" applyFont="1" applyFill="1" applyAlignment="1">
      <alignment horizontal="center" vertical="center"/>
    </xf>
    <xf numFmtId="44" fontId="8" fillId="26" borderId="0" xfId="0" applyNumberFormat="1" applyFont="1" applyFill="1" applyAlignment="1">
      <alignment vertical="center"/>
    </xf>
    <xf numFmtId="0" fontId="8" fillId="26" borderId="0" xfId="0" applyFont="1" applyFill="1"/>
    <xf numFmtId="0" fontId="35" fillId="0" borderId="0" xfId="0" applyFont="1" applyAlignment="1">
      <alignment vertical="center"/>
    </xf>
    <xf numFmtId="44" fontId="35" fillId="0" borderId="0" xfId="0" applyNumberFormat="1" applyFont="1"/>
    <xf numFmtId="0" fontId="35" fillId="0" borderId="0" xfId="0" applyFont="1"/>
    <xf numFmtId="0" fontId="37" fillId="0" borderId="0" xfId="0" applyFont="1" applyAlignment="1">
      <alignment wrapText="1"/>
    </xf>
    <xf numFmtId="0" fontId="36" fillId="0" borderId="9"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2" xfId="0" applyFont="1" applyBorder="1" applyAlignment="1">
      <alignment horizontal="center" vertical="center"/>
    </xf>
    <xf numFmtId="44" fontId="36" fillId="0" borderId="0" xfId="0" applyNumberFormat="1" applyFont="1"/>
    <xf numFmtId="0" fontId="36" fillId="0" borderId="0" xfId="0" applyFont="1"/>
    <xf numFmtId="0" fontId="38" fillId="0" borderId="0" xfId="0" applyFont="1" applyAlignment="1">
      <alignment horizontal="left" vertical="top" wrapText="1"/>
    </xf>
    <xf numFmtId="0" fontId="39" fillId="0" borderId="0" xfId="0" applyFont="1"/>
    <xf numFmtId="0" fontId="39" fillId="0" borderId="0" xfId="0" applyFont="1" applyAlignment="1">
      <alignment wrapText="1"/>
    </xf>
    <xf numFmtId="0" fontId="39" fillId="0" borderId="0" xfId="0" applyFont="1" applyAlignment="1">
      <alignment horizontal="left"/>
    </xf>
    <xf numFmtId="0" fontId="41" fillId="0" borderId="0" xfId="0" applyFont="1"/>
    <xf numFmtId="0" fontId="39" fillId="0" borderId="0" xfId="0" applyFont="1" applyAlignment="1">
      <alignment horizontal="center"/>
    </xf>
    <xf numFmtId="0" fontId="40" fillId="0" borderId="0" xfId="0" applyFont="1"/>
    <xf numFmtId="0" fontId="42" fillId="31" borderId="2" xfId="0" applyFont="1" applyFill="1" applyBorder="1" applyAlignment="1">
      <alignment horizontal="center" vertical="center" wrapText="1"/>
    </xf>
    <xf numFmtId="0" fontId="44" fillId="33" borderId="2" xfId="0" applyFont="1" applyFill="1" applyBorder="1" applyAlignment="1">
      <alignment horizontal="center" vertical="center" wrapText="1"/>
    </xf>
    <xf numFmtId="0" fontId="44" fillId="35" borderId="2" xfId="0" applyFont="1" applyFill="1" applyBorder="1" applyAlignment="1">
      <alignment horizontal="center" vertical="center" wrapText="1"/>
    </xf>
    <xf numFmtId="0" fontId="44" fillId="36" borderId="2" xfId="0" applyFont="1" applyFill="1" applyBorder="1" applyAlignment="1">
      <alignment horizontal="center" vertical="center" wrapText="1"/>
    </xf>
    <xf numFmtId="0" fontId="44" fillId="38" borderId="2" xfId="0" applyFont="1" applyFill="1" applyBorder="1" applyAlignment="1">
      <alignment horizontal="center" vertical="center" wrapText="1"/>
    </xf>
    <xf numFmtId="0" fontId="44" fillId="40" borderId="10" xfId="0" applyFont="1" applyFill="1" applyBorder="1" applyAlignment="1">
      <alignment horizontal="center" vertical="center" wrapText="1"/>
    </xf>
    <xf numFmtId="0" fontId="42" fillId="0" borderId="0" xfId="0" applyFont="1" applyAlignment="1">
      <alignment horizontal="left" vertical="center"/>
    </xf>
    <xf numFmtId="4" fontId="42" fillId="0" borderId="0" xfId="0" applyNumberFormat="1" applyFont="1" applyAlignment="1">
      <alignment horizontal="right" vertical="center"/>
    </xf>
    <xf numFmtId="0" fontId="42" fillId="0" borderId="0" xfId="0" applyFont="1" applyAlignment="1">
      <alignment horizontal="center" vertical="center"/>
    </xf>
    <xf numFmtId="44" fontId="42" fillId="0" borderId="0" xfId="0" applyNumberFormat="1" applyFont="1" applyAlignment="1">
      <alignment vertical="center"/>
    </xf>
    <xf numFmtId="4" fontId="46" fillId="32" borderId="2" xfId="1" applyNumberFormat="1" applyFont="1" applyFill="1" applyBorder="1" applyAlignment="1">
      <alignment horizontal="right" vertical="center" wrapText="1"/>
    </xf>
    <xf numFmtId="44" fontId="42" fillId="0" borderId="0" xfId="1" applyFont="1" applyFill="1" applyBorder="1" applyAlignment="1">
      <alignment horizontal="right" vertical="center"/>
    </xf>
    <xf numFmtId="4" fontId="42" fillId="0" borderId="0" xfId="0" applyNumberFormat="1" applyFont="1" applyAlignment="1">
      <alignment horizontal="right" vertical="center" wrapText="1"/>
    </xf>
    <xf numFmtId="0" fontId="44" fillId="0" borderId="0" xfId="0" applyFont="1" applyAlignment="1">
      <alignment horizontal="center" vertical="center" wrapText="1"/>
    </xf>
    <xf numFmtId="0" fontId="44" fillId="0" borderId="0" xfId="0" applyFont="1" applyAlignment="1">
      <alignment horizontal="left" vertical="center"/>
    </xf>
    <xf numFmtId="1" fontId="44" fillId="0" borderId="0" xfId="0" applyNumberFormat="1" applyFont="1" applyAlignment="1">
      <alignment horizontal="center" vertical="center" wrapText="1"/>
    </xf>
    <xf numFmtId="49" fontId="44" fillId="0" borderId="0" xfId="0" applyNumberFormat="1" applyFont="1" applyAlignment="1">
      <alignment horizontal="center" vertical="center" wrapText="1"/>
    </xf>
    <xf numFmtId="49" fontId="44" fillId="0" borderId="0" xfId="0" applyNumberFormat="1" applyFont="1" applyAlignment="1">
      <alignment horizontal="center" vertical="center"/>
    </xf>
    <xf numFmtId="0" fontId="44" fillId="0" borderId="0" xfId="0" applyFont="1" applyAlignment="1">
      <alignment horizontal="center" vertical="center"/>
    </xf>
    <xf numFmtId="14" fontId="42" fillId="0" borderId="0" xfId="0" applyNumberFormat="1" applyFont="1" applyAlignment="1">
      <alignment horizontal="center" vertical="center" wrapText="1"/>
    </xf>
    <xf numFmtId="14" fontId="44" fillId="0" borderId="0" xfId="0" applyNumberFormat="1" applyFont="1" applyAlignment="1">
      <alignment horizontal="center" vertical="center" wrapText="1"/>
    </xf>
    <xf numFmtId="0" fontId="44" fillId="0" borderId="0" xfId="0" applyFont="1" applyAlignment="1">
      <alignment vertical="center" wrapText="1"/>
    </xf>
    <xf numFmtId="4" fontId="44" fillId="0" borderId="0" xfId="0" applyNumberFormat="1" applyFont="1" applyAlignment="1">
      <alignment horizontal="right" vertical="center" wrapText="1"/>
    </xf>
    <xf numFmtId="0" fontId="42" fillId="0" borderId="0" xfId="0" applyFont="1" applyAlignment="1">
      <alignment vertical="center"/>
    </xf>
    <xf numFmtId="0" fontId="42" fillId="0" borderId="0" xfId="0" applyFont="1" applyAlignment="1">
      <alignment horizontal="center" vertical="center" wrapText="1"/>
    </xf>
    <xf numFmtId="4" fontId="51" fillId="0" borderId="0" xfId="0" applyNumberFormat="1" applyFont="1" applyAlignment="1">
      <alignment vertical="center" wrapText="1"/>
    </xf>
    <xf numFmtId="0" fontId="50" fillId="0" borderId="2" xfId="0" applyFont="1" applyBorder="1" applyAlignment="1">
      <alignment horizontal="center" vertical="center" wrapText="1"/>
    </xf>
    <xf numFmtId="0" fontId="52" fillId="42" borderId="2" xfId="0" applyFont="1" applyFill="1" applyBorder="1" applyAlignment="1">
      <alignment horizontal="center" vertical="center"/>
    </xf>
    <xf numFmtId="0" fontId="52" fillId="42" borderId="2" xfId="0" applyFont="1" applyFill="1" applyBorder="1" applyAlignment="1">
      <alignment horizontal="center" vertical="center" wrapText="1"/>
    </xf>
    <xf numFmtId="44" fontId="47" fillId="0" borderId="0" xfId="1" applyFont="1" applyFill="1" applyBorder="1" applyAlignment="1">
      <alignment horizontal="right" vertical="center"/>
    </xf>
    <xf numFmtId="43" fontId="8" fillId="0" borderId="0" xfId="232" applyFont="1" applyFill="1"/>
    <xf numFmtId="43" fontId="8" fillId="0" borderId="0" xfId="0" applyNumberFormat="1" applyFont="1"/>
    <xf numFmtId="4" fontId="39" fillId="0" borderId="0" xfId="0" applyNumberFormat="1" applyFont="1"/>
    <xf numFmtId="43" fontId="42" fillId="0" borderId="0" xfId="232" applyFont="1" applyFill="1" applyAlignment="1">
      <alignment vertical="center"/>
    </xf>
    <xf numFmtId="44" fontId="6" fillId="0" borderId="0" xfId="0" applyNumberFormat="1" applyFont="1"/>
    <xf numFmtId="0" fontId="52" fillId="42" borderId="7" xfId="0" applyFont="1" applyFill="1" applyBorder="1" applyAlignment="1">
      <alignment horizontal="center" vertical="center"/>
    </xf>
    <xf numFmtId="0" fontId="52" fillId="42" borderId="9" xfId="0" applyFont="1" applyFill="1" applyBorder="1" applyAlignment="1">
      <alignment horizontal="center" vertical="center"/>
    </xf>
    <xf numFmtId="0" fontId="50" fillId="0" borderId="10" xfId="0" applyFont="1" applyBorder="1" applyAlignment="1">
      <alignment horizontal="center" vertical="center" wrapText="1"/>
    </xf>
    <xf numFmtId="0" fontId="35" fillId="0" borderId="23" xfId="0" applyFont="1" applyBorder="1" applyAlignment="1">
      <alignment vertical="center"/>
    </xf>
    <xf numFmtId="0" fontId="50" fillId="0" borderId="24" xfId="0" applyFont="1" applyBorder="1" applyAlignment="1">
      <alignment horizontal="center" vertical="center" wrapText="1"/>
    </xf>
    <xf numFmtId="0" fontId="52" fillId="42" borderId="25" xfId="0" applyFont="1" applyFill="1" applyBorder="1" applyAlignment="1">
      <alignment horizontal="center" vertical="center"/>
    </xf>
    <xf numFmtId="0" fontId="53" fillId="0" borderId="0" xfId="0" applyFont="1" applyAlignment="1">
      <alignment horizontal="center" vertical="center"/>
    </xf>
    <xf numFmtId="0" fontId="53" fillId="0" borderId="0" xfId="0" applyFont="1" applyAlignment="1">
      <alignment horizontal="left" vertical="center"/>
    </xf>
    <xf numFmtId="44" fontId="53" fillId="0" borderId="0" xfId="0" applyNumberFormat="1" applyFont="1" applyAlignment="1">
      <alignment vertical="center"/>
    </xf>
    <xf numFmtId="4" fontId="53" fillId="0" borderId="0" xfId="0" applyNumberFormat="1" applyFont="1" applyAlignment="1">
      <alignment vertical="center"/>
    </xf>
    <xf numFmtId="0" fontId="53" fillId="0" borderId="0" xfId="0" applyFont="1" applyAlignment="1">
      <alignment vertical="center"/>
    </xf>
    <xf numFmtId="44" fontId="46" fillId="0" borderId="0" xfId="1" applyFont="1" applyFill="1" applyBorder="1" applyAlignment="1">
      <alignment horizontal="right" vertical="center"/>
    </xf>
    <xf numFmtId="4" fontId="53" fillId="0" borderId="0" xfId="0" applyNumberFormat="1" applyFont="1" applyAlignment="1">
      <alignment horizontal="right" vertical="center"/>
    </xf>
    <xf numFmtId="4" fontId="53" fillId="0" borderId="0" xfId="0" applyNumberFormat="1" applyFont="1" applyAlignment="1">
      <alignment vertical="center" wrapText="1"/>
    </xf>
    <xf numFmtId="4" fontId="53" fillId="0" borderId="0" xfId="0" applyNumberFormat="1" applyFont="1" applyAlignment="1">
      <alignment horizontal="right" vertical="center" wrapText="1"/>
    </xf>
    <xf numFmtId="44" fontId="53" fillId="0" borderId="0" xfId="1" applyFont="1" applyFill="1" applyBorder="1" applyAlignment="1">
      <alignment horizontal="right" vertical="center"/>
    </xf>
    <xf numFmtId="43" fontId="53" fillId="0" borderId="0" xfId="232" applyFont="1" applyFill="1" applyAlignment="1">
      <alignment vertical="center"/>
    </xf>
    <xf numFmtId="4" fontId="55" fillId="0" borderId="0" xfId="0" applyNumberFormat="1" applyFont="1" applyAlignment="1">
      <alignment vertical="center" wrapText="1"/>
    </xf>
    <xf numFmtId="0" fontId="54" fillId="0" borderId="0" xfId="0" applyFont="1" applyAlignment="1">
      <alignment vertical="center"/>
    </xf>
    <xf numFmtId="4" fontId="38" fillId="0" borderId="0" xfId="0" applyNumberFormat="1" applyFont="1" applyAlignment="1">
      <alignment horizontal="left" vertical="top" wrapText="1"/>
    </xf>
    <xf numFmtId="4" fontId="39" fillId="0" borderId="0" xfId="0" applyNumberFormat="1" applyFont="1" applyAlignment="1">
      <alignment horizontal="right" vertical="center" wrapText="1"/>
    </xf>
    <xf numFmtId="0" fontId="39" fillId="0" borderId="0" xfId="0" applyFont="1" applyAlignment="1">
      <alignment horizontal="center" vertical="center" wrapText="1"/>
    </xf>
    <xf numFmtId="0" fontId="39" fillId="0" borderId="0" xfId="0" applyFont="1" applyAlignment="1">
      <alignment horizontal="center" vertical="center"/>
    </xf>
    <xf numFmtId="4" fontId="40" fillId="0" borderId="0" xfId="0" applyNumberFormat="1" applyFont="1" applyAlignment="1">
      <alignment vertical="center"/>
    </xf>
    <xf numFmtId="4" fontId="35" fillId="0" borderId="0" xfId="0" applyNumberFormat="1" applyFont="1" applyAlignment="1">
      <alignment vertical="center"/>
    </xf>
    <xf numFmtId="14" fontId="53" fillId="0" borderId="0" xfId="0" applyNumberFormat="1" applyFont="1" applyAlignment="1">
      <alignment horizontal="center" vertical="center"/>
    </xf>
    <xf numFmtId="0" fontId="44" fillId="43" borderId="2" xfId="0" applyFont="1" applyFill="1" applyBorder="1" applyAlignment="1">
      <alignment horizontal="center" vertical="center" wrapText="1"/>
    </xf>
    <xf numFmtId="0" fontId="42" fillId="43" borderId="2" xfId="0" applyFont="1" applyFill="1" applyBorder="1" applyAlignment="1">
      <alignment horizontal="center" vertical="center" wrapText="1"/>
    </xf>
    <xf numFmtId="0" fontId="44" fillId="43" borderId="10" xfId="0" applyFont="1" applyFill="1" applyBorder="1" applyAlignment="1">
      <alignment horizontal="center" vertical="center" wrapText="1"/>
    </xf>
    <xf numFmtId="0" fontId="47" fillId="46" borderId="0" xfId="0" applyFont="1" applyFill="1" applyAlignment="1">
      <alignment horizontal="center" vertical="center"/>
    </xf>
    <xf numFmtId="4" fontId="46" fillId="46" borderId="2" xfId="1" applyNumberFormat="1" applyFont="1" applyFill="1" applyBorder="1" applyAlignment="1">
      <alignment horizontal="right" vertical="center" wrapText="1"/>
    </xf>
    <xf numFmtId="4" fontId="53" fillId="0" borderId="0" xfId="0" applyNumberFormat="1" applyFont="1" applyAlignment="1">
      <alignment horizontal="center" vertical="center"/>
    </xf>
    <xf numFmtId="0" fontId="52" fillId="45" borderId="2" xfId="0" applyFont="1" applyFill="1" applyBorder="1" applyAlignment="1">
      <alignment horizontal="center" vertical="center"/>
    </xf>
    <xf numFmtId="0" fontId="52" fillId="45" borderId="2" xfId="0" applyFont="1" applyFill="1" applyBorder="1" applyAlignment="1">
      <alignment horizontal="center" vertical="center" wrapText="1"/>
    </xf>
    <xf numFmtId="0" fontId="52" fillId="45" borderId="7" xfId="0" applyFont="1" applyFill="1" applyBorder="1" applyAlignment="1">
      <alignment horizontal="center" vertical="center"/>
    </xf>
    <xf numFmtId="0" fontId="57" fillId="0" borderId="0" xfId="0" applyFont="1" applyAlignment="1">
      <alignment vertical="center"/>
    </xf>
    <xf numFmtId="0" fontId="47" fillId="46" borderId="6" xfId="0" applyFont="1" applyFill="1" applyBorder="1" applyAlignment="1">
      <alignment horizontal="center" vertical="center"/>
    </xf>
    <xf numFmtId="0" fontId="34" fillId="29" borderId="5" xfId="0" applyFont="1" applyFill="1" applyBorder="1" applyAlignment="1">
      <alignment horizontal="center" vertical="center"/>
    </xf>
    <xf numFmtId="0" fontId="34" fillId="29" borderId="6" xfId="0" applyFont="1" applyFill="1" applyBorder="1" applyAlignment="1">
      <alignment horizontal="center" vertical="center"/>
    </xf>
    <xf numFmtId="0" fontId="34" fillId="29" borderId="11" xfId="0" applyFont="1" applyFill="1" applyBorder="1" applyAlignment="1">
      <alignment horizontal="center" vertical="center"/>
    </xf>
    <xf numFmtId="0" fontId="47" fillId="32" borderId="0" xfId="0" applyFont="1" applyFill="1" applyAlignment="1">
      <alignment horizontal="center" vertical="center"/>
    </xf>
    <xf numFmtId="0" fontId="47" fillId="32" borderId="0" xfId="0" applyFont="1" applyFill="1" applyAlignment="1">
      <alignment horizontal="left" vertical="center"/>
    </xf>
    <xf numFmtId="0" fontId="47" fillId="32" borderId="2" xfId="0" applyFont="1" applyFill="1" applyBorder="1" applyAlignment="1">
      <alignment horizontal="center" vertical="center" wrapText="1"/>
    </xf>
    <xf numFmtId="0" fontId="47" fillId="32" borderId="1" xfId="0" applyFont="1" applyFill="1" applyBorder="1" applyAlignment="1">
      <alignment horizontal="center" vertical="center" wrapText="1"/>
    </xf>
    <xf numFmtId="0" fontId="47" fillId="32" borderId="10" xfId="0" applyFont="1" applyFill="1" applyBorder="1" applyAlignment="1">
      <alignment horizontal="center" vertical="center" wrapText="1"/>
    </xf>
    <xf numFmtId="9" fontId="44" fillId="35" borderId="1" xfId="0" applyNumberFormat="1" applyFont="1" applyFill="1" applyBorder="1" applyAlignment="1">
      <alignment horizontal="center" vertical="center" wrapText="1"/>
    </xf>
    <xf numFmtId="9" fontId="44" fillId="35" borderId="10" xfId="0" applyNumberFormat="1" applyFont="1" applyFill="1" applyBorder="1" applyAlignment="1">
      <alignment horizontal="center" vertical="center" wrapText="1"/>
    </xf>
    <xf numFmtId="0" fontId="34" fillId="39" borderId="7" xfId="0" applyFont="1" applyFill="1" applyBorder="1" applyAlignment="1">
      <alignment horizontal="center" vertical="center"/>
    </xf>
    <xf numFmtId="0" fontId="34" fillId="39" borderId="8" xfId="0" applyFont="1" applyFill="1" applyBorder="1" applyAlignment="1">
      <alignment horizontal="center" vertical="center"/>
    </xf>
    <xf numFmtId="0" fontId="45" fillId="41" borderId="1" xfId="0" applyFont="1" applyFill="1" applyBorder="1" applyAlignment="1">
      <alignment horizontal="center" vertical="center" wrapText="1"/>
    </xf>
    <xf numFmtId="0" fontId="45" fillId="41" borderId="12" xfId="0" applyFont="1" applyFill="1" applyBorder="1" applyAlignment="1">
      <alignment horizontal="center" vertical="center" wrapText="1"/>
    </xf>
    <xf numFmtId="0" fontId="45" fillId="41" borderId="10" xfId="0" applyFont="1" applyFill="1" applyBorder="1" applyAlignment="1">
      <alignment horizontal="center" vertical="center" wrapText="1"/>
    </xf>
    <xf numFmtId="0" fontId="45" fillId="41" borderId="3" xfId="0" applyFont="1" applyFill="1" applyBorder="1" applyAlignment="1">
      <alignment horizontal="center" vertical="center" wrapText="1"/>
    </xf>
    <xf numFmtId="0" fontId="45" fillId="41" borderId="4" xfId="0" applyFont="1" applyFill="1" applyBorder="1" applyAlignment="1">
      <alignment horizontal="center" vertical="center" wrapText="1"/>
    </xf>
    <xf numFmtId="0" fontId="45" fillId="41" borderId="11" xfId="0" applyFont="1" applyFill="1" applyBorder="1" applyAlignment="1">
      <alignment horizontal="center" vertical="center" wrapText="1"/>
    </xf>
    <xf numFmtId="0" fontId="34" fillId="30" borderId="7" xfId="0" applyFont="1" applyFill="1" applyBorder="1" applyAlignment="1">
      <alignment horizontal="center" vertical="center"/>
    </xf>
    <xf numFmtId="0" fontId="34" fillId="30" borderId="8" xfId="0" applyFont="1" applyFill="1" applyBorder="1" applyAlignment="1">
      <alignment horizontal="center" vertical="center"/>
    </xf>
    <xf numFmtId="0" fontId="34" fillId="30" borderId="9" xfId="0" applyFont="1" applyFill="1" applyBorder="1" applyAlignment="1">
      <alignment horizontal="center" vertical="center"/>
    </xf>
    <xf numFmtId="0" fontId="43" fillId="32" borderId="2" xfId="0" applyFont="1" applyFill="1" applyBorder="1" applyAlignment="1">
      <alignment horizontal="center" vertical="center" wrapText="1"/>
    </xf>
    <xf numFmtId="0" fontId="43" fillId="32" borderId="1" xfId="0" applyFont="1" applyFill="1" applyBorder="1" applyAlignment="1">
      <alignment horizontal="center" vertical="center" wrapText="1"/>
    </xf>
    <xf numFmtId="0" fontId="43" fillId="32" borderId="10" xfId="0" applyFont="1" applyFill="1" applyBorder="1" applyAlignment="1">
      <alignment horizontal="center" vertical="center" wrapText="1"/>
    </xf>
    <xf numFmtId="0" fontId="34" fillId="27" borderId="6" xfId="0" applyFont="1" applyFill="1" applyBorder="1" applyAlignment="1">
      <alignment horizontal="center" vertical="center"/>
    </xf>
    <xf numFmtId="0" fontId="34" fillId="27" borderId="11" xfId="0" applyFont="1" applyFill="1" applyBorder="1" applyAlignment="1">
      <alignment horizontal="center" vertical="center"/>
    </xf>
    <xf numFmtId="0" fontId="34" fillId="28" borderId="5" xfId="0" applyFont="1" applyFill="1" applyBorder="1" applyAlignment="1">
      <alignment horizontal="center" vertical="center"/>
    </xf>
    <xf numFmtId="0" fontId="34" fillId="28" borderId="6" xfId="0" applyFont="1" applyFill="1" applyBorder="1" applyAlignment="1">
      <alignment horizontal="center" vertical="center"/>
    </xf>
    <xf numFmtId="0" fontId="34" fillId="28" borderId="11" xfId="0" applyFont="1" applyFill="1" applyBorder="1" applyAlignment="1">
      <alignment horizontal="center" vertical="center"/>
    </xf>
    <xf numFmtId="0" fontId="34" fillId="34" borderId="7" xfId="0" applyFont="1" applyFill="1" applyBorder="1" applyAlignment="1">
      <alignment horizontal="center" vertical="center"/>
    </xf>
    <xf numFmtId="0" fontId="34" fillId="34" borderId="8" xfId="0" applyFont="1" applyFill="1" applyBorder="1" applyAlignment="1">
      <alignment horizontal="center" vertical="center"/>
    </xf>
    <xf numFmtId="0" fontId="34" fillId="34" borderId="9" xfId="0" applyFont="1" applyFill="1" applyBorder="1" applyAlignment="1">
      <alignment horizontal="center" vertical="center"/>
    </xf>
    <xf numFmtId="0" fontId="34" fillId="37" borderId="7" xfId="0" applyFont="1" applyFill="1" applyBorder="1" applyAlignment="1">
      <alignment horizontal="center" vertical="center"/>
    </xf>
    <xf numFmtId="0" fontId="34" fillId="37" borderId="8" xfId="0" applyFont="1" applyFill="1" applyBorder="1" applyAlignment="1">
      <alignment horizontal="center" vertical="center"/>
    </xf>
    <xf numFmtId="0" fontId="34" fillId="37" borderId="9" xfId="0" applyFont="1" applyFill="1" applyBorder="1" applyAlignment="1">
      <alignment horizontal="center" vertical="center"/>
    </xf>
    <xf numFmtId="0" fontId="47" fillId="46" borderId="1" xfId="0" applyFont="1" applyFill="1" applyBorder="1" applyAlignment="1">
      <alignment horizontal="center" vertical="center" wrapText="1"/>
    </xf>
    <xf numFmtId="0" fontId="47" fillId="46" borderId="10" xfId="0" applyFont="1" applyFill="1" applyBorder="1" applyAlignment="1">
      <alignment horizontal="center" vertical="center" wrapText="1"/>
    </xf>
    <xf numFmtId="0" fontId="34" fillId="44" borderId="5" xfId="0" applyFont="1" applyFill="1" applyBorder="1" applyAlignment="1">
      <alignment horizontal="center" vertical="center"/>
    </xf>
    <xf numFmtId="0" fontId="34" fillId="44" borderId="6" xfId="0" applyFont="1" applyFill="1" applyBorder="1" applyAlignment="1">
      <alignment horizontal="center" vertical="center"/>
    </xf>
    <xf numFmtId="0" fontId="34" fillId="44" borderId="11" xfId="0" applyFont="1" applyFill="1" applyBorder="1" applyAlignment="1">
      <alignment horizontal="center" vertical="center"/>
    </xf>
    <xf numFmtId="0" fontId="34" fillId="45" borderId="5" xfId="0" applyFont="1" applyFill="1" applyBorder="1" applyAlignment="1">
      <alignment horizontal="center" vertical="center"/>
    </xf>
    <xf numFmtId="0" fontId="34" fillId="45" borderId="6" xfId="0" applyFont="1" applyFill="1" applyBorder="1" applyAlignment="1">
      <alignment horizontal="center" vertical="center"/>
    </xf>
    <xf numFmtId="0" fontId="34" fillId="45" borderId="11" xfId="0" applyFont="1" applyFill="1" applyBorder="1" applyAlignment="1">
      <alignment horizontal="center" vertical="center"/>
    </xf>
    <xf numFmtId="0" fontId="34" fillId="44" borderId="7" xfId="0" applyFont="1" applyFill="1" applyBorder="1" applyAlignment="1">
      <alignment horizontal="center" vertical="center"/>
    </xf>
    <xf numFmtId="0" fontId="34" fillId="44" borderId="8" xfId="0" applyFont="1" applyFill="1" applyBorder="1" applyAlignment="1">
      <alignment horizontal="center" vertical="center"/>
    </xf>
    <xf numFmtId="0" fontId="34" fillId="44" borderId="9" xfId="0" applyFont="1" applyFill="1" applyBorder="1" applyAlignment="1">
      <alignment horizontal="center" vertical="center"/>
    </xf>
    <xf numFmtId="0" fontId="34" fillId="47" borderId="7" xfId="0" applyFont="1" applyFill="1" applyBorder="1" applyAlignment="1">
      <alignment horizontal="center" vertical="center"/>
    </xf>
    <xf numFmtId="0" fontId="34" fillId="47" borderId="8" xfId="0" applyFont="1" applyFill="1" applyBorder="1" applyAlignment="1">
      <alignment horizontal="center" vertical="center"/>
    </xf>
    <xf numFmtId="0" fontId="56" fillId="46" borderId="1" xfId="0" applyFont="1" applyFill="1" applyBorder="1" applyAlignment="1">
      <alignment horizontal="center" vertical="center" wrapText="1"/>
    </xf>
    <xf numFmtId="0" fontId="56" fillId="46" borderId="12" xfId="0" applyFont="1" applyFill="1" applyBorder="1" applyAlignment="1">
      <alignment horizontal="center" vertical="center" wrapText="1"/>
    </xf>
    <xf numFmtId="0" fontId="56" fillId="46" borderId="10" xfId="0" applyFont="1" applyFill="1" applyBorder="1" applyAlignment="1">
      <alignment horizontal="center" vertical="center" wrapText="1"/>
    </xf>
    <xf numFmtId="0" fontId="56" fillId="46" borderId="3" xfId="0" applyFont="1" applyFill="1" applyBorder="1" applyAlignment="1">
      <alignment horizontal="center" vertical="center" wrapText="1"/>
    </xf>
    <xf numFmtId="0" fontId="56" fillId="46" borderId="4" xfId="0" applyFont="1" applyFill="1" applyBorder="1" applyAlignment="1">
      <alignment horizontal="center" vertical="center" wrapText="1"/>
    </xf>
    <xf numFmtId="0" fontId="56" fillId="46" borderId="11" xfId="0" applyFont="1" applyFill="1" applyBorder="1" applyAlignment="1">
      <alignment horizontal="center" vertical="center" wrapText="1"/>
    </xf>
    <xf numFmtId="0" fontId="34" fillId="29" borderId="7" xfId="0" applyFont="1" applyFill="1" applyBorder="1" applyAlignment="1">
      <alignment horizontal="center" vertical="center"/>
    </xf>
    <xf numFmtId="0" fontId="34" fillId="29" borderId="8" xfId="0" applyFont="1" applyFill="1" applyBorder="1" applyAlignment="1">
      <alignment horizontal="center" vertical="center"/>
    </xf>
    <xf numFmtId="0" fontId="34" fillId="29" borderId="9" xfId="0" applyFont="1" applyFill="1" applyBorder="1" applyAlignment="1">
      <alignment horizontal="center" vertical="center"/>
    </xf>
    <xf numFmtId="9" fontId="44" fillId="0" borderId="1" xfId="0" applyNumberFormat="1" applyFont="1" applyBorder="1" applyAlignment="1">
      <alignment horizontal="center" vertical="center" wrapText="1"/>
    </xf>
    <xf numFmtId="9" fontId="44" fillId="0" borderId="10" xfId="0" applyNumberFormat="1" applyFont="1" applyBorder="1" applyAlignment="1">
      <alignment horizontal="center" vertical="center" wrapText="1"/>
    </xf>
    <xf numFmtId="0" fontId="47" fillId="46" borderId="2" xfId="0" applyFont="1" applyFill="1" applyBorder="1" applyAlignment="1">
      <alignment horizontal="center" vertical="center" wrapText="1"/>
    </xf>
    <xf numFmtId="0" fontId="47" fillId="46" borderId="3" xfId="0" applyFont="1" applyFill="1" applyBorder="1" applyAlignment="1">
      <alignment horizontal="center" vertical="center" wrapText="1"/>
    </xf>
    <xf numFmtId="0" fontId="47" fillId="46" borderId="11" xfId="0" applyFont="1" applyFill="1" applyBorder="1" applyAlignment="1">
      <alignment horizontal="center" vertical="center" wrapText="1"/>
    </xf>
    <xf numFmtId="0" fontId="47" fillId="46" borderId="2" xfId="0" applyFont="1" applyFill="1" applyBorder="1" applyAlignment="1">
      <alignment horizontal="center" vertical="center"/>
    </xf>
    <xf numFmtId="0" fontId="53" fillId="0" borderId="0" xfId="0" applyNumberFormat="1" applyFont="1" applyAlignment="1">
      <alignment horizontal="center" vertical="center"/>
    </xf>
    <xf numFmtId="0" fontId="58" fillId="0" borderId="0" xfId="0" applyFont="1" applyAlignment="1">
      <alignment horizontal="left" vertical="top" wrapText="1"/>
    </xf>
    <xf numFmtId="0" fontId="58" fillId="0" borderId="0" xfId="0" applyFont="1" applyAlignment="1">
      <alignment horizontal="left" vertical="top"/>
    </xf>
  </cellXfs>
  <cellStyles count="233">
    <cellStyle name="20% - Accent1" xfId="3" xr:uid="{00000000-0005-0000-0000-000000000000}"/>
    <cellStyle name="20% - Accent2" xfId="4" xr:uid="{00000000-0005-0000-0000-000001000000}"/>
    <cellStyle name="20% - Accent3" xfId="5" xr:uid="{00000000-0005-0000-0000-000002000000}"/>
    <cellStyle name="20% - Accent4" xfId="6" xr:uid="{00000000-0005-0000-0000-000003000000}"/>
    <cellStyle name="20% - Accent5" xfId="7" xr:uid="{00000000-0005-0000-0000-000004000000}"/>
    <cellStyle name="20% - Accent6" xfId="8" xr:uid="{00000000-0005-0000-0000-000005000000}"/>
    <cellStyle name="20% - Énfasis1 2" xfId="9" xr:uid="{00000000-0005-0000-0000-000006000000}"/>
    <cellStyle name="20% - Énfasis2 2" xfId="10" xr:uid="{00000000-0005-0000-0000-000007000000}"/>
    <cellStyle name="20% - Énfasis3 2" xfId="11" xr:uid="{00000000-0005-0000-0000-000008000000}"/>
    <cellStyle name="20% - Énfasis4 2" xfId="12" xr:uid="{00000000-0005-0000-0000-000009000000}"/>
    <cellStyle name="20% - Énfasis5 2" xfId="13" xr:uid="{00000000-0005-0000-0000-00000A000000}"/>
    <cellStyle name="20% - Énfasis6 2" xfId="14" xr:uid="{00000000-0005-0000-0000-00000B000000}"/>
    <cellStyle name="40% - Accent1" xfId="15" xr:uid="{00000000-0005-0000-0000-00000C000000}"/>
    <cellStyle name="40% - Accent2" xfId="16" xr:uid="{00000000-0005-0000-0000-00000D000000}"/>
    <cellStyle name="40% - Accent3" xfId="17" xr:uid="{00000000-0005-0000-0000-00000E000000}"/>
    <cellStyle name="40% - Accent4" xfId="18" xr:uid="{00000000-0005-0000-0000-00000F000000}"/>
    <cellStyle name="40% - Accent5" xfId="19" xr:uid="{00000000-0005-0000-0000-000010000000}"/>
    <cellStyle name="40% - Accent6" xfId="20" xr:uid="{00000000-0005-0000-0000-000011000000}"/>
    <cellStyle name="40% - Énfasis1 2" xfId="21" xr:uid="{00000000-0005-0000-0000-000012000000}"/>
    <cellStyle name="40% - Énfasis2 2" xfId="22" xr:uid="{00000000-0005-0000-0000-000013000000}"/>
    <cellStyle name="40% - Énfasis3 2" xfId="23" xr:uid="{00000000-0005-0000-0000-000014000000}"/>
    <cellStyle name="40% - Énfasis4 2" xfId="24" xr:uid="{00000000-0005-0000-0000-000015000000}"/>
    <cellStyle name="40% - Énfasis5 2" xfId="25" xr:uid="{00000000-0005-0000-0000-000016000000}"/>
    <cellStyle name="40% - Énfasis6 2" xfId="26" xr:uid="{00000000-0005-0000-0000-000017000000}"/>
    <cellStyle name="60% - Accent1" xfId="27" xr:uid="{00000000-0005-0000-0000-000018000000}"/>
    <cellStyle name="60% - Accent2" xfId="28" xr:uid="{00000000-0005-0000-0000-000019000000}"/>
    <cellStyle name="60% - Accent3" xfId="29" xr:uid="{00000000-0005-0000-0000-00001A000000}"/>
    <cellStyle name="60% - Accent4" xfId="30" xr:uid="{00000000-0005-0000-0000-00001B000000}"/>
    <cellStyle name="60% - Accent5" xfId="31" xr:uid="{00000000-0005-0000-0000-00001C000000}"/>
    <cellStyle name="60% - Accent6" xfId="32" xr:uid="{00000000-0005-0000-0000-00001D000000}"/>
    <cellStyle name="60% - Énfasis1 2" xfId="33" xr:uid="{00000000-0005-0000-0000-00001E000000}"/>
    <cellStyle name="60% - Énfasis2 2" xfId="34" xr:uid="{00000000-0005-0000-0000-00001F000000}"/>
    <cellStyle name="60% - Énfasis3 2" xfId="35" xr:uid="{00000000-0005-0000-0000-000020000000}"/>
    <cellStyle name="60% - Énfasis4 2" xfId="36" xr:uid="{00000000-0005-0000-0000-000021000000}"/>
    <cellStyle name="60% - Énfasis5 2" xfId="37" xr:uid="{00000000-0005-0000-0000-000022000000}"/>
    <cellStyle name="60% - Énfasis6 2" xfId="38" xr:uid="{00000000-0005-0000-0000-000023000000}"/>
    <cellStyle name="Accent1" xfId="39" xr:uid="{00000000-0005-0000-0000-000024000000}"/>
    <cellStyle name="Accent2" xfId="40" xr:uid="{00000000-0005-0000-0000-000025000000}"/>
    <cellStyle name="Accent3" xfId="41" xr:uid="{00000000-0005-0000-0000-000026000000}"/>
    <cellStyle name="Accent4" xfId="42" xr:uid="{00000000-0005-0000-0000-000027000000}"/>
    <cellStyle name="Accent5" xfId="43" xr:uid="{00000000-0005-0000-0000-000028000000}"/>
    <cellStyle name="Accent6" xfId="44" xr:uid="{00000000-0005-0000-0000-000029000000}"/>
    <cellStyle name="Bad" xfId="45" xr:uid="{00000000-0005-0000-0000-00002A000000}"/>
    <cellStyle name="Buena 2" xfId="46" xr:uid="{00000000-0005-0000-0000-00002B000000}"/>
    <cellStyle name="Calculation" xfId="47" xr:uid="{00000000-0005-0000-0000-00002C000000}"/>
    <cellStyle name="Cálculo 2" xfId="48" xr:uid="{00000000-0005-0000-0000-00002D000000}"/>
    <cellStyle name="Celda de comprobación 2" xfId="49" xr:uid="{00000000-0005-0000-0000-00002E000000}"/>
    <cellStyle name="Celda vinculada 2" xfId="50" xr:uid="{00000000-0005-0000-0000-00002F000000}"/>
    <cellStyle name="Check Cell" xfId="51" xr:uid="{00000000-0005-0000-0000-000030000000}"/>
    <cellStyle name="Encabezado 4 2" xfId="52" xr:uid="{00000000-0005-0000-0000-000031000000}"/>
    <cellStyle name="Énfasis1 2" xfId="53" xr:uid="{00000000-0005-0000-0000-000032000000}"/>
    <cellStyle name="Énfasis2 2" xfId="54" xr:uid="{00000000-0005-0000-0000-000033000000}"/>
    <cellStyle name="Énfasis3 2" xfId="55" xr:uid="{00000000-0005-0000-0000-000034000000}"/>
    <cellStyle name="Énfasis4 2" xfId="56" xr:uid="{00000000-0005-0000-0000-000035000000}"/>
    <cellStyle name="Énfasis5 2" xfId="57" xr:uid="{00000000-0005-0000-0000-000036000000}"/>
    <cellStyle name="Énfasis6 2" xfId="58" xr:uid="{00000000-0005-0000-0000-000037000000}"/>
    <cellStyle name="Entrada 2" xfId="59" xr:uid="{00000000-0005-0000-0000-000038000000}"/>
    <cellStyle name="Estilo 1" xfId="60" xr:uid="{00000000-0005-0000-0000-000039000000}"/>
    <cellStyle name="Euro" xfId="61" xr:uid="{00000000-0005-0000-0000-00003A000000}"/>
    <cellStyle name="Euro 2" xfId="62" xr:uid="{00000000-0005-0000-0000-00003B000000}"/>
    <cellStyle name="Euro 3" xfId="63" xr:uid="{00000000-0005-0000-0000-00003C000000}"/>
    <cellStyle name="Euro 4" xfId="64" xr:uid="{00000000-0005-0000-0000-00003D000000}"/>
    <cellStyle name="Euro 5" xfId="65" xr:uid="{00000000-0005-0000-0000-00003E000000}"/>
    <cellStyle name="Euro 6" xfId="66" xr:uid="{00000000-0005-0000-0000-00003F000000}"/>
    <cellStyle name="Explanatory Text" xfId="67" xr:uid="{00000000-0005-0000-0000-000040000000}"/>
    <cellStyle name="Good" xfId="68" xr:uid="{00000000-0005-0000-0000-000041000000}"/>
    <cellStyle name="Heading 1" xfId="69" xr:uid="{00000000-0005-0000-0000-000042000000}"/>
    <cellStyle name="Heading 2" xfId="70" xr:uid="{00000000-0005-0000-0000-000043000000}"/>
    <cellStyle name="Heading 3" xfId="71" xr:uid="{00000000-0005-0000-0000-000044000000}"/>
    <cellStyle name="Heading 4" xfId="72" xr:uid="{00000000-0005-0000-0000-000045000000}"/>
    <cellStyle name="Hipervínculo 2" xfId="73" xr:uid="{00000000-0005-0000-0000-000046000000}"/>
    <cellStyle name="Incorrecto 2" xfId="74" xr:uid="{00000000-0005-0000-0000-000047000000}"/>
    <cellStyle name="Input" xfId="75" xr:uid="{00000000-0005-0000-0000-000048000000}"/>
    <cellStyle name="Linked Cell" xfId="76" xr:uid="{00000000-0005-0000-0000-000049000000}"/>
    <cellStyle name="Millares" xfId="232" builtinId="3"/>
    <cellStyle name="Millares 2" xfId="77" xr:uid="{00000000-0005-0000-0000-00004B000000}"/>
    <cellStyle name="Millares 2 2" xfId="78" xr:uid="{00000000-0005-0000-0000-00004C000000}"/>
    <cellStyle name="Millares 2 2 2" xfId="79" xr:uid="{00000000-0005-0000-0000-00004D000000}"/>
    <cellStyle name="Millares 2 2 2 2" xfId="80" xr:uid="{00000000-0005-0000-0000-00004E000000}"/>
    <cellStyle name="Millares 2 2 3" xfId="81" xr:uid="{00000000-0005-0000-0000-00004F000000}"/>
    <cellStyle name="Millares 2 2 3 2" xfId="82" xr:uid="{00000000-0005-0000-0000-000050000000}"/>
    <cellStyle name="Millares 2 2 3 3" xfId="83" xr:uid="{00000000-0005-0000-0000-000051000000}"/>
    <cellStyle name="Millares 2 2 3 4" xfId="84" xr:uid="{00000000-0005-0000-0000-000052000000}"/>
    <cellStyle name="Millares 2 2 3 5" xfId="85" xr:uid="{00000000-0005-0000-0000-000053000000}"/>
    <cellStyle name="Millares 2 2 3 6" xfId="86" xr:uid="{00000000-0005-0000-0000-000054000000}"/>
    <cellStyle name="Millares 2 2 4" xfId="87" xr:uid="{00000000-0005-0000-0000-000055000000}"/>
    <cellStyle name="Millares 2 2 5" xfId="88" xr:uid="{00000000-0005-0000-0000-000056000000}"/>
    <cellStyle name="Millares 2 3" xfId="89" xr:uid="{00000000-0005-0000-0000-000057000000}"/>
    <cellStyle name="Millares 2 4" xfId="90" xr:uid="{00000000-0005-0000-0000-000058000000}"/>
    <cellStyle name="Millares 2 5" xfId="91" xr:uid="{00000000-0005-0000-0000-000059000000}"/>
    <cellStyle name="Millares 2 6" xfId="92" xr:uid="{00000000-0005-0000-0000-00005A000000}"/>
    <cellStyle name="Millares 2 7" xfId="93" xr:uid="{00000000-0005-0000-0000-00005B000000}"/>
    <cellStyle name="Millares 2 8" xfId="94" xr:uid="{00000000-0005-0000-0000-00005C000000}"/>
    <cellStyle name="Millares 2 9" xfId="95" xr:uid="{00000000-0005-0000-0000-00005D000000}"/>
    <cellStyle name="Millares 3" xfId="96" xr:uid="{00000000-0005-0000-0000-00005E000000}"/>
    <cellStyle name="Millares 4" xfId="97" xr:uid="{00000000-0005-0000-0000-00005F000000}"/>
    <cellStyle name="Millares 5" xfId="98" xr:uid="{00000000-0005-0000-0000-000060000000}"/>
    <cellStyle name="Millares 6" xfId="99" xr:uid="{00000000-0005-0000-0000-000061000000}"/>
    <cellStyle name="Millares 7" xfId="100" xr:uid="{00000000-0005-0000-0000-000062000000}"/>
    <cellStyle name="Millares 8" xfId="101" xr:uid="{00000000-0005-0000-0000-000063000000}"/>
    <cellStyle name="Moneda" xfId="1" builtinId="4"/>
    <cellStyle name="Moneda 2" xfId="102" xr:uid="{00000000-0005-0000-0000-000065000000}"/>
    <cellStyle name="Moneda 2 10" xfId="103" xr:uid="{00000000-0005-0000-0000-000066000000}"/>
    <cellStyle name="Moneda 2 11" xfId="104" xr:uid="{00000000-0005-0000-0000-000067000000}"/>
    <cellStyle name="Moneda 2 2" xfId="105" xr:uid="{00000000-0005-0000-0000-000068000000}"/>
    <cellStyle name="Moneda 2 2 2" xfId="106" xr:uid="{00000000-0005-0000-0000-000069000000}"/>
    <cellStyle name="Moneda 2 2 3" xfId="107" xr:uid="{00000000-0005-0000-0000-00006A000000}"/>
    <cellStyle name="Moneda 2 2 4" xfId="108" xr:uid="{00000000-0005-0000-0000-00006B000000}"/>
    <cellStyle name="Moneda 2 2 5" xfId="109" xr:uid="{00000000-0005-0000-0000-00006C000000}"/>
    <cellStyle name="Moneda 2 2 5 2" xfId="110" xr:uid="{00000000-0005-0000-0000-00006D000000}"/>
    <cellStyle name="Moneda 2 2 5 3" xfId="111" xr:uid="{00000000-0005-0000-0000-00006E000000}"/>
    <cellStyle name="Moneda 2 2 5 4" xfId="112" xr:uid="{00000000-0005-0000-0000-00006F000000}"/>
    <cellStyle name="Moneda 2 2 5 5" xfId="113" xr:uid="{00000000-0005-0000-0000-000070000000}"/>
    <cellStyle name="Moneda 2 2 5 6" xfId="114" xr:uid="{00000000-0005-0000-0000-000071000000}"/>
    <cellStyle name="Moneda 2 3" xfId="115" xr:uid="{00000000-0005-0000-0000-000072000000}"/>
    <cellStyle name="Moneda 2 4" xfId="116" xr:uid="{00000000-0005-0000-0000-000073000000}"/>
    <cellStyle name="Moneda 2 5" xfId="117" xr:uid="{00000000-0005-0000-0000-000074000000}"/>
    <cellStyle name="Moneda 2 6" xfId="118" xr:uid="{00000000-0005-0000-0000-000075000000}"/>
    <cellStyle name="Moneda 2 7" xfId="119" xr:uid="{00000000-0005-0000-0000-000076000000}"/>
    <cellStyle name="Moneda 2 8" xfId="120" xr:uid="{00000000-0005-0000-0000-000077000000}"/>
    <cellStyle name="Moneda 2 9" xfId="121" xr:uid="{00000000-0005-0000-0000-000078000000}"/>
    <cellStyle name="Moneda 3" xfId="122" xr:uid="{00000000-0005-0000-0000-000079000000}"/>
    <cellStyle name="Moneda 3 2" xfId="123" xr:uid="{00000000-0005-0000-0000-00007A000000}"/>
    <cellStyle name="Moneda 4" xfId="124" xr:uid="{00000000-0005-0000-0000-00007B000000}"/>
    <cellStyle name="Moneda 5" xfId="125" xr:uid="{00000000-0005-0000-0000-00007C000000}"/>
    <cellStyle name="Moneda 6" xfId="126" xr:uid="{00000000-0005-0000-0000-00007D000000}"/>
    <cellStyle name="Moneda 7" xfId="127" xr:uid="{00000000-0005-0000-0000-00007E000000}"/>
    <cellStyle name="Moneda 7 2" xfId="128" xr:uid="{00000000-0005-0000-0000-00007F000000}"/>
    <cellStyle name="Moneda 7 3" xfId="129" xr:uid="{00000000-0005-0000-0000-000080000000}"/>
    <cellStyle name="Moneda 7 4" xfId="130" xr:uid="{00000000-0005-0000-0000-000081000000}"/>
    <cellStyle name="Moneda 7 5" xfId="131" xr:uid="{00000000-0005-0000-0000-000082000000}"/>
    <cellStyle name="Moneda 7 6" xfId="132" xr:uid="{00000000-0005-0000-0000-000083000000}"/>
    <cellStyle name="Moneda 8" xfId="133" xr:uid="{00000000-0005-0000-0000-000084000000}"/>
    <cellStyle name="Moneda 9" xfId="134" xr:uid="{00000000-0005-0000-0000-000085000000}"/>
    <cellStyle name="Neutral 2" xfId="135" xr:uid="{00000000-0005-0000-0000-000086000000}"/>
    <cellStyle name="Normal" xfId="0" builtinId="0"/>
    <cellStyle name="Normal 10" xfId="136" xr:uid="{00000000-0005-0000-0000-000088000000}"/>
    <cellStyle name="Normal 11" xfId="137" xr:uid="{00000000-0005-0000-0000-000089000000}"/>
    <cellStyle name="Normal 11 2" xfId="138" xr:uid="{00000000-0005-0000-0000-00008A000000}"/>
    <cellStyle name="Normal 11 3" xfId="139" xr:uid="{00000000-0005-0000-0000-00008B000000}"/>
    <cellStyle name="Normal 11 4" xfId="140" xr:uid="{00000000-0005-0000-0000-00008C000000}"/>
    <cellStyle name="Normal 11 5" xfId="141" xr:uid="{00000000-0005-0000-0000-00008D000000}"/>
    <cellStyle name="Normal 11 6" xfId="142" xr:uid="{00000000-0005-0000-0000-00008E000000}"/>
    <cellStyle name="Normal 12" xfId="143" xr:uid="{00000000-0005-0000-0000-00008F000000}"/>
    <cellStyle name="Normal 12 2" xfId="144" xr:uid="{00000000-0005-0000-0000-000090000000}"/>
    <cellStyle name="Normal 12 3" xfId="145" xr:uid="{00000000-0005-0000-0000-000091000000}"/>
    <cellStyle name="Normal 12 4" xfId="146" xr:uid="{00000000-0005-0000-0000-000092000000}"/>
    <cellStyle name="Normal 12 5" xfId="147" xr:uid="{00000000-0005-0000-0000-000093000000}"/>
    <cellStyle name="Normal 12 6" xfId="148" xr:uid="{00000000-0005-0000-0000-000094000000}"/>
    <cellStyle name="Normal 13" xfId="149" xr:uid="{00000000-0005-0000-0000-000095000000}"/>
    <cellStyle name="Normal 13 2" xfId="150" xr:uid="{00000000-0005-0000-0000-000096000000}"/>
    <cellStyle name="Normal 13 3" xfId="151" xr:uid="{00000000-0005-0000-0000-000097000000}"/>
    <cellStyle name="Normal 13 4" xfId="152" xr:uid="{00000000-0005-0000-0000-000098000000}"/>
    <cellStyle name="Normal 13 5" xfId="153" xr:uid="{00000000-0005-0000-0000-000099000000}"/>
    <cellStyle name="Normal 13 6" xfId="154" xr:uid="{00000000-0005-0000-0000-00009A000000}"/>
    <cellStyle name="Normal 13 7" xfId="155" xr:uid="{00000000-0005-0000-0000-00009B000000}"/>
    <cellStyle name="Normal 14" xfId="156" xr:uid="{00000000-0005-0000-0000-00009C000000}"/>
    <cellStyle name="Normal 15" xfId="157" xr:uid="{00000000-0005-0000-0000-00009D000000}"/>
    <cellStyle name="Normal 2" xfId="158" xr:uid="{00000000-0005-0000-0000-00009E000000}"/>
    <cellStyle name="Normal 2 10" xfId="159" xr:uid="{00000000-0005-0000-0000-00009F000000}"/>
    <cellStyle name="Normal 2 11" xfId="160" xr:uid="{00000000-0005-0000-0000-0000A0000000}"/>
    <cellStyle name="Normal 2 12" xfId="161" xr:uid="{00000000-0005-0000-0000-0000A1000000}"/>
    <cellStyle name="Normal 2 13" xfId="162" xr:uid="{00000000-0005-0000-0000-0000A2000000}"/>
    <cellStyle name="Normal 2 2" xfId="163" xr:uid="{00000000-0005-0000-0000-0000A3000000}"/>
    <cellStyle name="Normal 2 2 2" xfId="164" xr:uid="{00000000-0005-0000-0000-0000A4000000}"/>
    <cellStyle name="Normal 2 2 3" xfId="165" xr:uid="{00000000-0005-0000-0000-0000A5000000}"/>
    <cellStyle name="Normal 2 2 4" xfId="166" xr:uid="{00000000-0005-0000-0000-0000A6000000}"/>
    <cellStyle name="Normal 2 2 5" xfId="167" xr:uid="{00000000-0005-0000-0000-0000A7000000}"/>
    <cellStyle name="Normal 2 3" xfId="168" xr:uid="{00000000-0005-0000-0000-0000A8000000}"/>
    <cellStyle name="Normal 2 3 2" xfId="169" xr:uid="{00000000-0005-0000-0000-0000A9000000}"/>
    <cellStyle name="Normal 2 4" xfId="170" xr:uid="{00000000-0005-0000-0000-0000AA000000}"/>
    <cellStyle name="Normal 2 4 2" xfId="171" xr:uid="{00000000-0005-0000-0000-0000AB000000}"/>
    <cellStyle name="Normal 2 5" xfId="172" xr:uid="{00000000-0005-0000-0000-0000AC000000}"/>
    <cellStyle name="Normal 2 5 2" xfId="173" xr:uid="{00000000-0005-0000-0000-0000AD000000}"/>
    <cellStyle name="Normal 2 6" xfId="174" xr:uid="{00000000-0005-0000-0000-0000AE000000}"/>
    <cellStyle name="Normal 2 7" xfId="175" xr:uid="{00000000-0005-0000-0000-0000AF000000}"/>
    <cellStyle name="Normal 2 7 2" xfId="176" xr:uid="{00000000-0005-0000-0000-0000B0000000}"/>
    <cellStyle name="Normal 2 7 3" xfId="177" xr:uid="{00000000-0005-0000-0000-0000B1000000}"/>
    <cellStyle name="Normal 2 7 4" xfId="178" xr:uid="{00000000-0005-0000-0000-0000B2000000}"/>
    <cellStyle name="Normal 2 7 5" xfId="179" xr:uid="{00000000-0005-0000-0000-0000B3000000}"/>
    <cellStyle name="Normal 2 7 6" xfId="180" xr:uid="{00000000-0005-0000-0000-0000B4000000}"/>
    <cellStyle name="Normal 2 8" xfId="181" xr:uid="{00000000-0005-0000-0000-0000B5000000}"/>
    <cellStyle name="Normal 2 9" xfId="182" xr:uid="{00000000-0005-0000-0000-0000B6000000}"/>
    <cellStyle name="Normal 3" xfId="183" xr:uid="{00000000-0005-0000-0000-0000B7000000}"/>
    <cellStyle name="Normal 3 10" xfId="184" xr:uid="{00000000-0005-0000-0000-0000B8000000}"/>
    <cellStyle name="Normal 3 11" xfId="185" xr:uid="{00000000-0005-0000-0000-0000B9000000}"/>
    <cellStyle name="Normal 3 2" xfId="186" xr:uid="{00000000-0005-0000-0000-0000BA000000}"/>
    <cellStyle name="Normal 3 3" xfId="187" xr:uid="{00000000-0005-0000-0000-0000BB000000}"/>
    <cellStyle name="Normal 3 4" xfId="188" xr:uid="{00000000-0005-0000-0000-0000BC000000}"/>
    <cellStyle name="Normal 3 5" xfId="189" xr:uid="{00000000-0005-0000-0000-0000BD000000}"/>
    <cellStyle name="Normal 3 6" xfId="190" xr:uid="{00000000-0005-0000-0000-0000BE000000}"/>
    <cellStyle name="Normal 3 6 2" xfId="191" xr:uid="{00000000-0005-0000-0000-0000BF000000}"/>
    <cellStyle name="Normal 3 6 3" xfId="192" xr:uid="{00000000-0005-0000-0000-0000C0000000}"/>
    <cellStyle name="Normal 3 6 4" xfId="193" xr:uid="{00000000-0005-0000-0000-0000C1000000}"/>
    <cellStyle name="Normal 3 6 5" xfId="194" xr:uid="{00000000-0005-0000-0000-0000C2000000}"/>
    <cellStyle name="Normal 3 6 6" xfId="195" xr:uid="{00000000-0005-0000-0000-0000C3000000}"/>
    <cellStyle name="Normal 3 7" xfId="196" xr:uid="{00000000-0005-0000-0000-0000C4000000}"/>
    <cellStyle name="Normal 3 8" xfId="197" xr:uid="{00000000-0005-0000-0000-0000C5000000}"/>
    <cellStyle name="Normal 3 9" xfId="198" xr:uid="{00000000-0005-0000-0000-0000C6000000}"/>
    <cellStyle name="Normal 4" xfId="199" xr:uid="{00000000-0005-0000-0000-0000C7000000}"/>
    <cellStyle name="Normal 4 2" xfId="200" xr:uid="{00000000-0005-0000-0000-0000C8000000}"/>
    <cellStyle name="Normal 5" xfId="201" xr:uid="{00000000-0005-0000-0000-0000C9000000}"/>
    <cellStyle name="Normal 5 2" xfId="202" xr:uid="{00000000-0005-0000-0000-0000CA000000}"/>
    <cellStyle name="Normal 6" xfId="2" xr:uid="{00000000-0005-0000-0000-0000CB000000}"/>
    <cellStyle name="Normal 7" xfId="203" xr:uid="{00000000-0005-0000-0000-0000CC000000}"/>
    <cellStyle name="Normal 7 2" xfId="204" xr:uid="{00000000-0005-0000-0000-0000CD000000}"/>
    <cellStyle name="Normal 8" xfId="205" xr:uid="{00000000-0005-0000-0000-0000CE000000}"/>
    <cellStyle name="Normal 9" xfId="206" xr:uid="{00000000-0005-0000-0000-0000CF000000}"/>
    <cellStyle name="Notas 2" xfId="207" xr:uid="{00000000-0005-0000-0000-0000D0000000}"/>
    <cellStyle name="Notas 2 2" xfId="208" xr:uid="{00000000-0005-0000-0000-0000D1000000}"/>
    <cellStyle name="Note" xfId="209" xr:uid="{00000000-0005-0000-0000-0000D2000000}"/>
    <cellStyle name="Output" xfId="210" xr:uid="{00000000-0005-0000-0000-0000D3000000}"/>
    <cellStyle name="Porcentaje 2" xfId="211" xr:uid="{00000000-0005-0000-0000-0000D4000000}"/>
    <cellStyle name="Porcentual 2 2" xfId="212" xr:uid="{00000000-0005-0000-0000-0000D5000000}"/>
    <cellStyle name="Porcentual 2 3" xfId="213" xr:uid="{00000000-0005-0000-0000-0000D6000000}"/>
    <cellStyle name="Porcentual 2 4" xfId="214" xr:uid="{00000000-0005-0000-0000-0000D7000000}"/>
    <cellStyle name="Porcentual 2 5" xfId="215" xr:uid="{00000000-0005-0000-0000-0000D8000000}"/>
    <cellStyle name="Salida 2" xfId="216" xr:uid="{00000000-0005-0000-0000-0000D9000000}"/>
    <cellStyle name="Texto de advertencia 2" xfId="217" xr:uid="{00000000-0005-0000-0000-0000DA000000}"/>
    <cellStyle name="Texto explicativo 2" xfId="218" xr:uid="{00000000-0005-0000-0000-0000DB000000}"/>
    <cellStyle name="Title" xfId="219" xr:uid="{00000000-0005-0000-0000-0000DC000000}"/>
    <cellStyle name="Título 1 2" xfId="220" xr:uid="{00000000-0005-0000-0000-0000DD000000}"/>
    <cellStyle name="Título 2 2" xfId="221" xr:uid="{00000000-0005-0000-0000-0000DE000000}"/>
    <cellStyle name="Título 3 2" xfId="222" xr:uid="{00000000-0005-0000-0000-0000DF000000}"/>
    <cellStyle name="Título 4" xfId="223" xr:uid="{00000000-0005-0000-0000-0000E0000000}"/>
    <cellStyle name="Total 2" xfId="224" xr:uid="{00000000-0005-0000-0000-0000E1000000}"/>
    <cellStyle name="Währung" xfId="225" xr:uid="{00000000-0005-0000-0000-0000E2000000}"/>
    <cellStyle name="Währung 2" xfId="226" xr:uid="{00000000-0005-0000-0000-0000E3000000}"/>
    <cellStyle name="Währung 3" xfId="227" xr:uid="{00000000-0005-0000-0000-0000E4000000}"/>
    <cellStyle name="Währung 4" xfId="228" xr:uid="{00000000-0005-0000-0000-0000E5000000}"/>
    <cellStyle name="Währung 5" xfId="229" xr:uid="{00000000-0005-0000-0000-0000E6000000}"/>
    <cellStyle name="Währung 6" xfId="230" xr:uid="{00000000-0005-0000-0000-0000E7000000}"/>
    <cellStyle name="Warning Text" xfId="231" xr:uid="{00000000-0005-0000-0000-0000E8000000}"/>
  </cellStyles>
  <dxfs count="0"/>
  <tableStyles count="0" defaultTableStyle="TableStyleMedium2" defaultPivotStyle="PivotStyleLight16"/>
  <colors>
    <mruColors>
      <color rgb="FF864300"/>
      <color rgb="FFE8CFB6"/>
      <color rgb="FF6E663E"/>
      <color rgb="FF663300"/>
      <color rgb="FF9C6834"/>
      <color rgb="FFE3C5A7"/>
      <color rgb="FFC38445"/>
      <color rgb="FFD3A577"/>
      <color rgb="FFDCB894"/>
      <color rgb="FF9086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ECHOS%202014%20APROBADO%20cap%201000%20CHEL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a 10"/>
      <sheetName val="TERMINADO 9"/>
      <sheetName val="09.11"/>
      <sheetName val="LIC (2)"/>
      <sheetName val="CAPITULOS (OK) con  oficialía d"/>
      <sheetName val="RAMOS Etiquetados"/>
      <sheetName val="QUINTO TRANSITORIO"/>
      <sheetName val="PRENSA"/>
      <sheetName val="Cap. 1000 Incrmnto-Previsión"/>
      <sheetName val="CAPITULOS (con 1000 de proyecto"/>
      <sheetName val="Hoja2"/>
      <sheetName val="LIC"/>
      <sheetName val="Hoja3"/>
      <sheetName val="Hoja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N70"/>
  <sheetViews>
    <sheetView topLeftCell="C1" zoomScale="95" zoomScaleNormal="95" workbookViewId="0">
      <selection activeCell="C7" sqref="C7"/>
    </sheetView>
  </sheetViews>
  <sheetFormatPr baseColWidth="10" defaultColWidth="11.5546875" defaultRowHeight="39.75" customHeight="1" x14ac:dyDescent="0.3"/>
  <cols>
    <col min="1" max="1" width="13.6640625" style="75" bestFit="1" customWidth="1"/>
    <col min="2" max="2" width="30.109375" style="79" customWidth="1"/>
    <col min="3" max="3" width="9.44140625" style="79" customWidth="1"/>
    <col min="4" max="4" width="62" style="77" customWidth="1"/>
    <col min="5" max="5" width="23" style="79" customWidth="1"/>
    <col min="6" max="6" width="13.88671875" style="79" customWidth="1"/>
    <col min="7" max="7" width="20.33203125" style="79" customWidth="1"/>
    <col min="8" max="8" width="34.44140625" style="75" bestFit="1" customWidth="1"/>
    <col min="9" max="10" width="9.44140625" style="75" customWidth="1"/>
    <col min="11" max="11" width="10.6640625" style="75" customWidth="1"/>
    <col min="12" max="12" width="14.33203125" style="75" bestFit="1" customWidth="1"/>
    <col min="13" max="13" width="14.5546875" style="75" bestFit="1" customWidth="1"/>
    <col min="14" max="14" width="21.109375" style="75" customWidth="1"/>
    <col min="15" max="15" width="41.5546875" style="75" customWidth="1"/>
    <col min="16" max="16" width="10.44140625" style="75" customWidth="1"/>
    <col min="17" max="17" width="9.44140625" style="75" customWidth="1"/>
    <col min="18" max="18" width="28.6640625" style="75" customWidth="1"/>
    <col min="19" max="19" width="71" style="80" customWidth="1"/>
    <col min="20" max="20" width="17" style="78" customWidth="1"/>
    <col min="21" max="21" width="12.88671875" style="75" customWidth="1"/>
    <col min="22" max="22" width="15.88671875" style="76" customWidth="1"/>
    <col min="23" max="23" width="23.33203125" style="75" customWidth="1"/>
    <col min="24" max="24" width="13" style="75" customWidth="1"/>
    <col min="25" max="25" width="9.44140625" style="75" customWidth="1"/>
    <col min="26" max="26" width="23" style="75" customWidth="1"/>
    <col min="27" max="27" width="17.5546875" style="75" customWidth="1"/>
    <col min="28" max="28" width="9.44140625" style="75" customWidth="1"/>
    <col min="29" max="29" width="8.88671875" style="75" customWidth="1"/>
    <col min="30" max="30" width="14.88671875" style="75" customWidth="1"/>
    <col min="31" max="31" width="12.109375" style="75" customWidth="1"/>
    <col min="32" max="32" width="11.109375" style="75" bestFit="1" customWidth="1"/>
    <col min="33" max="33" width="7.33203125" style="75" customWidth="1"/>
    <col min="34" max="35" width="10.33203125" style="75" bestFit="1" customWidth="1"/>
    <col min="36" max="37" width="13.6640625" style="75" customWidth="1"/>
    <col min="38" max="41" width="15" style="75" customWidth="1"/>
    <col min="42" max="44" width="13.33203125" style="75" customWidth="1"/>
    <col min="45" max="45" width="14.5546875" style="75" customWidth="1"/>
    <col min="46" max="46" width="13.5546875" style="75" customWidth="1"/>
    <col min="47" max="48" width="16.44140625" style="75" customWidth="1"/>
    <col min="49" max="49" width="14.5546875" style="75" customWidth="1"/>
    <col min="50" max="50" width="16.44140625" style="75" customWidth="1"/>
    <col min="51" max="51" width="10.109375" style="75" customWidth="1"/>
    <col min="52" max="55" width="15.109375" style="75" customWidth="1"/>
    <col min="56" max="59" width="16.44140625" style="75" customWidth="1"/>
    <col min="60" max="62" width="15.109375" style="75" customWidth="1"/>
    <col min="63" max="63" width="16.44140625" style="75" customWidth="1"/>
    <col min="64" max="64" width="15.109375" style="75" customWidth="1"/>
    <col min="65" max="65" width="17.88671875" style="75" customWidth="1"/>
    <col min="66" max="67" width="14.5546875" style="75" customWidth="1"/>
    <col min="68" max="68" width="15.109375" style="75" customWidth="1"/>
    <col min="69" max="69" width="12.33203125" style="75" customWidth="1"/>
    <col min="70" max="70" width="14.5546875" style="75" customWidth="1"/>
    <col min="71" max="75" width="16.44140625" style="75" customWidth="1"/>
    <col min="76" max="77" width="14.5546875" style="75" customWidth="1"/>
    <col min="78" max="78" width="13.33203125" style="75" customWidth="1"/>
    <col min="79" max="80" width="14.5546875" style="75" customWidth="1"/>
    <col min="81" max="82" width="13" style="75" customWidth="1"/>
    <col min="83" max="85" width="13.33203125" style="75" customWidth="1"/>
    <col min="86" max="86" width="14.44140625" style="75" customWidth="1"/>
    <col min="87" max="87" width="13.44140625" style="75" customWidth="1"/>
    <col min="88" max="89" width="14.5546875" style="75" customWidth="1"/>
    <col min="90" max="90" width="13.33203125" style="75" customWidth="1"/>
    <col min="91" max="91" width="16.44140625" style="75" customWidth="1"/>
    <col min="92" max="92" width="14.5546875" style="75" customWidth="1"/>
    <col min="93" max="93" width="17.88671875" style="75" customWidth="1"/>
    <col min="94" max="94" width="18.109375" style="75" customWidth="1"/>
    <col min="95" max="95" width="17.88671875" style="75" customWidth="1"/>
    <col min="96" max="97" width="16.44140625" style="75" customWidth="1"/>
    <col min="98" max="104" width="14.5546875" style="75" customWidth="1"/>
    <col min="105" max="105" width="16.5546875" style="75" customWidth="1"/>
    <col min="106" max="106" width="14.5546875" style="75" customWidth="1"/>
    <col min="107" max="108" width="15.33203125" style="75" customWidth="1"/>
    <col min="109" max="109" width="17.33203125" style="75" customWidth="1"/>
    <col min="110" max="111" width="16.44140625" style="75" customWidth="1"/>
    <col min="112" max="112" width="13.5546875" style="75" customWidth="1"/>
    <col min="113" max="113" width="13.33203125" style="75" customWidth="1"/>
    <col min="114" max="114" width="12.44140625" style="75" customWidth="1"/>
    <col min="115" max="117" width="13.33203125" style="75" customWidth="1"/>
    <col min="118" max="118" width="12.109375" style="75" customWidth="1"/>
    <col min="119" max="126" width="13.33203125" style="75" customWidth="1"/>
    <col min="127" max="127" width="14.6640625" style="75" customWidth="1"/>
    <col min="128" max="129" width="17.88671875" style="75" customWidth="1"/>
    <col min="130" max="130" width="11.44140625" style="75" customWidth="1"/>
    <col min="131" max="131" width="14.5546875" style="75" customWidth="1"/>
    <col min="132" max="133" width="16.44140625" style="75" customWidth="1"/>
    <col min="134" max="134" width="14.5546875" style="75" customWidth="1"/>
    <col min="135" max="135" width="17.88671875" style="75" customWidth="1"/>
    <col min="136" max="136" width="11.44140625" style="75" customWidth="1"/>
    <col min="137" max="138" width="4.6640625" style="75" customWidth="1"/>
    <col min="139" max="139" width="14.109375" style="75" bestFit="1" customWidth="1"/>
    <col min="140" max="196" width="22.33203125" style="75" customWidth="1"/>
    <col min="197" max="16384" width="11.5546875" style="75"/>
  </cols>
  <sheetData>
    <row r="1" spans="1:196" s="65" customFormat="1" ht="28.95" customHeight="1" thickBot="1" x14ac:dyDescent="0.35">
      <c r="A1" s="156" t="s">
        <v>75</v>
      </c>
      <c r="B1" s="156"/>
      <c r="C1" s="156"/>
      <c r="D1" s="157"/>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77" t="s">
        <v>71</v>
      </c>
      <c r="AE1" s="177"/>
      <c r="AF1" s="177"/>
      <c r="AG1" s="177"/>
      <c r="AH1" s="177"/>
      <c r="AI1" s="177"/>
      <c r="AJ1" s="177"/>
      <c r="AK1" s="177"/>
      <c r="AL1" s="177"/>
      <c r="AM1" s="177"/>
      <c r="AN1" s="177"/>
      <c r="AO1" s="177"/>
      <c r="AP1" s="177"/>
      <c r="AQ1" s="177"/>
      <c r="AR1" s="177"/>
      <c r="AS1" s="177"/>
      <c r="AT1" s="177"/>
      <c r="AU1" s="178"/>
      <c r="AV1" s="179" t="s">
        <v>72</v>
      </c>
      <c r="AW1" s="180"/>
      <c r="AX1" s="180"/>
      <c r="AY1" s="180"/>
      <c r="AZ1" s="180"/>
      <c r="BA1" s="180"/>
      <c r="BB1" s="180"/>
      <c r="BC1" s="180"/>
      <c r="BD1" s="180"/>
      <c r="BE1" s="180"/>
      <c r="BF1" s="180"/>
      <c r="BG1" s="180"/>
      <c r="BH1" s="180"/>
      <c r="BI1" s="180"/>
      <c r="BJ1" s="180"/>
      <c r="BK1" s="180"/>
      <c r="BL1" s="180"/>
      <c r="BM1" s="181"/>
      <c r="BN1" s="153" t="s">
        <v>21</v>
      </c>
      <c r="BO1" s="154"/>
      <c r="BP1" s="154"/>
      <c r="BQ1" s="154"/>
      <c r="BR1" s="154"/>
      <c r="BS1" s="154"/>
      <c r="BT1" s="154"/>
      <c r="BU1" s="154"/>
      <c r="BV1" s="154"/>
      <c r="BW1" s="154"/>
      <c r="BX1" s="154"/>
      <c r="BY1" s="154"/>
      <c r="BZ1" s="154"/>
      <c r="CA1" s="154"/>
      <c r="CB1" s="154"/>
      <c r="CC1" s="154"/>
      <c r="CD1" s="154"/>
      <c r="CE1" s="154"/>
      <c r="CF1" s="154"/>
      <c r="CG1" s="154"/>
      <c r="CH1" s="154"/>
      <c r="CI1" s="154"/>
      <c r="CJ1" s="154"/>
      <c r="CK1" s="154"/>
      <c r="CL1" s="154"/>
      <c r="CM1" s="154"/>
      <c r="CN1" s="154"/>
      <c r="CO1" s="154"/>
      <c r="CP1" s="154"/>
      <c r="CQ1" s="155"/>
      <c r="CR1" s="182" t="s">
        <v>22</v>
      </c>
      <c r="CS1" s="183"/>
      <c r="CT1" s="183"/>
      <c r="CU1" s="183"/>
      <c r="CV1" s="183"/>
      <c r="CW1" s="183"/>
      <c r="CX1" s="183"/>
      <c r="CY1" s="183"/>
      <c r="CZ1" s="183"/>
      <c r="DA1" s="184"/>
      <c r="DB1" s="185" t="s">
        <v>23</v>
      </c>
      <c r="DC1" s="186"/>
      <c r="DD1" s="186"/>
      <c r="DE1" s="186"/>
      <c r="DF1" s="187"/>
      <c r="DG1" s="163" t="s">
        <v>24</v>
      </c>
      <c r="DH1" s="164"/>
      <c r="DI1" s="164"/>
      <c r="DJ1" s="164"/>
      <c r="DK1" s="164"/>
      <c r="DL1" s="164"/>
      <c r="DM1" s="164"/>
      <c r="DN1" s="164"/>
      <c r="DO1" s="164"/>
      <c r="DP1" s="164"/>
      <c r="DQ1" s="164"/>
      <c r="DR1" s="164"/>
      <c r="DS1" s="164"/>
      <c r="DT1" s="164"/>
      <c r="DU1" s="164"/>
      <c r="DV1" s="164"/>
      <c r="DW1" s="164"/>
      <c r="DX1" s="165" t="s">
        <v>86</v>
      </c>
      <c r="DY1" s="168" t="s">
        <v>87</v>
      </c>
      <c r="EA1" s="171" t="s">
        <v>224</v>
      </c>
      <c r="EB1" s="172"/>
      <c r="EC1" s="172"/>
      <c r="ED1" s="172"/>
      <c r="EE1" s="173"/>
      <c r="FV1" s="119"/>
    </row>
    <row r="2" spans="1:196" s="68" customFormat="1" ht="69" customHeight="1" thickTop="1" thickBot="1" x14ac:dyDescent="0.3">
      <c r="A2" s="156"/>
      <c r="B2" s="156"/>
      <c r="C2" s="156"/>
      <c r="D2" s="157"/>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81" t="s">
        <v>77</v>
      </c>
      <c r="AE2" s="81" t="s">
        <v>78</v>
      </c>
      <c r="AF2" s="81" t="s">
        <v>79</v>
      </c>
      <c r="AG2" s="81" t="s">
        <v>80</v>
      </c>
      <c r="AH2" s="81" t="s">
        <v>26</v>
      </c>
      <c r="AI2" s="81" t="s">
        <v>27</v>
      </c>
      <c r="AJ2" s="81" t="s">
        <v>226</v>
      </c>
      <c r="AK2" s="81" t="s">
        <v>227</v>
      </c>
      <c r="AL2" s="81" t="s">
        <v>89</v>
      </c>
      <c r="AM2" s="81" t="s">
        <v>228</v>
      </c>
      <c r="AN2" s="81" t="s">
        <v>236</v>
      </c>
      <c r="AO2" s="81" t="s">
        <v>237</v>
      </c>
      <c r="AP2" s="81" t="s">
        <v>29</v>
      </c>
      <c r="AQ2" s="81" t="s">
        <v>30</v>
      </c>
      <c r="AR2" s="81" t="s">
        <v>31</v>
      </c>
      <c r="AS2" s="81" t="s">
        <v>73</v>
      </c>
      <c r="AT2" s="81" t="s">
        <v>66</v>
      </c>
      <c r="AU2" s="174" t="s">
        <v>32</v>
      </c>
      <c r="AV2" s="84" t="s">
        <v>77</v>
      </c>
      <c r="AW2" s="84" t="s">
        <v>76</v>
      </c>
      <c r="AX2" s="84" t="s">
        <v>79</v>
      </c>
      <c r="AY2" s="84" t="s">
        <v>80</v>
      </c>
      <c r="AZ2" s="84" t="s">
        <v>26</v>
      </c>
      <c r="BA2" s="84" t="s">
        <v>27</v>
      </c>
      <c r="BB2" s="84" t="s">
        <v>226</v>
      </c>
      <c r="BC2" s="84" t="s">
        <v>227</v>
      </c>
      <c r="BD2" s="84" t="s">
        <v>28</v>
      </c>
      <c r="BE2" s="84" t="s">
        <v>228</v>
      </c>
      <c r="BF2" s="84" t="s">
        <v>238</v>
      </c>
      <c r="BG2" s="84" t="s">
        <v>239</v>
      </c>
      <c r="BH2" s="84" t="s">
        <v>29</v>
      </c>
      <c r="BI2" s="84" t="s">
        <v>30</v>
      </c>
      <c r="BJ2" s="84" t="s">
        <v>31</v>
      </c>
      <c r="BK2" s="84" t="s">
        <v>73</v>
      </c>
      <c r="BL2" s="84" t="s">
        <v>66</v>
      </c>
      <c r="BM2" s="174" t="s">
        <v>33</v>
      </c>
      <c r="BN2" s="82" t="s">
        <v>108</v>
      </c>
      <c r="BO2" s="82" t="s">
        <v>109</v>
      </c>
      <c r="BP2" s="82" t="s">
        <v>34</v>
      </c>
      <c r="BQ2" s="82" t="s">
        <v>35</v>
      </c>
      <c r="BR2" s="82" t="s">
        <v>36</v>
      </c>
      <c r="BS2" s="82" t="s">
        <v>37</v>
      </c>
      <c r="BT2" s="82" t="s">
        <v>229</v>
      </c>
      <c r="BU2" s="82" t="s">
        <v>230</v>
      </c>
      <c r="BV2" s="82" t="s">
        <v>74</v>
      </c>
      <c r="BW2" s="82" t="s">
        <v>231</v>
      </c>
      <c r="BX2" s="82" t="s">
        <v>38</v>
      </c>
      <c r="BY2" s="82" t="s">
        <v>39</v>
      </c>
      <c r="BZ2" s="82" t="s">
        <v>40</v>
      </c>
      <c r="CA2" s="82" t="s">
        <v>41</v>
      </c>
      <c r="CB2" s="82" t="s">
        <v>42</v>
      </c>
      <c r="CC2" s="82" t="s">
        <v>43</v>
      </c>
      <c r="CD2" s="82" t="s">
        <v>245</v>
      </c>
      <c r="CE2" s="82" t="s">
        <v>244</v>
      </c>
      <c r="CF2" s="82" t="s">
        <v>250</v>
      </c>
      <c r="CG2" s="82" t="s">
        <v>251</v>
      </c>
      <c r="CH2" s="82" t="s">
        <v>45</v>
      </c>
      <c r="CI2" s="82" t="s">
        <v>44</v>
      </c>
      <c r="CJ2" s="82" t="s">
        <v>247</v>
      </c>
      <c r="CK2" s="82" t="s">
        <v>246</v>
      </c>
      <c r="CL2" s="82" t="s">
        <v>243</v>
      </c>
      <c r="CM2" s="82" t="s">
        <v>46</v>
      </c>
      <c r="CN2" s="82" t="s">
        <v>47</v>
      </c>
      <c r="CO2" s="82" t="s">
        <v>48</v>
      </c>
      <c r="CP2" s="82" t="s">
        <v>49</v>
      </c>
      <c r="CQ2" s="174" t="s">
        <v>50</v>
      </c>
      <c r="CR2" s="83" t="s">
        <v>51</v>
      </c>
      <c r="CS2" s="83" t="s">
        <v>240</v>
      </c>
      <c r="CT2" s="83" t="s">
        <v>53</v>
      </c>
      <c r="CU2" s="83" t="s">
        <v>241</v>
      </c>
      <c r="CV2" s="83" t="s">
        <v>242</v>
      </c>
      <c r="CW2" s="83" t="s">
        <v>68</v>
      </c>
      <c r="CX2" s="83" t="s">
        <v>54</v>
      </c>
      <c r="CY2" s="83" t="s">
        <v>88</v>
      </c>
      <c r="CZ2" s="83" t="s">
        <v>52</v>
      </c>
      <c r="DA2" s="175" t="s">
        <v>55</v>
      </c>
      <c r="DB2" s="85" t="s">
        <v>56</v>
      </c>
      <c r="DC2" s="85" t="s">
        <v>57</v>
      </c>
      <c r="DD2" s="85" t="s">
        <v>58</v>
      </c>
      <c r="DE2" s="85" t="s">
        <v>91</v>
      </c>
      <c r="DF2" s="174" t="s">
        <v>59</v>
      </c>
      <c r="DG2" s="86" t="s">
        <v>25</v>
      </c>
      <c r="DH2" s="86" t="s">
        <v>90</v>
      </c>
      <c r="DI2" s="86" t="s">
        <v>26</v>
      </c>
      <c r="DJ2" s="86" t="s">
        <v>70</v>
      </c>
      <c r="DK2" s="86" t="s">
        <v>67</v>
      </c>
      <c r="DL2" s="86" t="s">
        <v>48</v>
      </c>
      <c r="DM2" s="86" t="s">
        <v>69</v>
      </c>
      <c r="DN2" s="86" t="s">
        <v>46</v>
      </c>
      <c r="DO2" s="86" t="s">
        <v>34</v>
      </c>
      <c r="DP2" s="86" t="s">
        <v>37</v>
      </c>
      <c r="DQ2" s="86" t="s">
        <v>51</v>
      </c>
      <c r="DR2" s="86" t="s">
        <v>233</v>
      </c>
      <c r="DS2" s="86" t="s">
        <v>52</v>
      </c>
      <c r="DT2" s="86" t="s">
        <v>53</v>
      </c>
      <c r="DU2" s="86" t="s">
        <v>234</v>
      </c>
      <c r="DV2" s="86" t="s">
        <v>235</v>
      </c>
      <c r="DW2" s="174" t="s">
        <v>60</v>
      </c>
      <c r="DX2" s="166"/>
      <c r="DY2" s="169"/>
      <c r="DZ2" s="66"/>
      <c r="EA2" s="161" t="s">
        <v>61</v>
      </c>
      <c r="EB2" s="161" t="s">
        <v>62</v>
      </c>
      <c r="EC2" s="161" t="s">
        <v>63</v>
      </c>
      <c r="ED2" s="161" t="s">
        <v>64</v>
      </c>
      <c r="EE2" s="161" t="s">
        <v>65</v>
      </c>
      <c r="EF2" s="67"/>
      <c r="EJ2" s="108" t="s">
        <v>122</v>
      </c>
      <c r="EK2" s="108" t="s">
        <v>123</v>
      </c>
      <c r="EL2" s="108" t="s">
        <v>124</v>
      </c>
      <c r="EM2" s="108" t="s">
        <v>125</v>
      </c>
      <c r="EN2" s="108" t="s">
        <v>126</v>
      </c>
      <c r="EO2" s="108" t="s">
        <v>127</v>
      </c>
      <c r="EP2" s="108" t="s">
        <v>128</v>
      </c>
      <c r="EQ2" s="108" t="s">
        <v>129</v>
      </c>
      <c r="ER2" s="108" t="s">
        <v>130</v>
      </c>
      <c r="ES2" s="108" t="s">
        <v>131</v>
      </c>
      <c r="ET2" s="108" t="s">
        <v>132</v>
      </c>
      <c r="EU2" s="108" t="s">
        <v>133</v>
      </c>
      <c r="EV2" s="108" t="s">
        <v>134</v>
      </c>
      <c r="EW2" s="108" t="s">
        <v>135</v>
      </c>
      <c r="EX2" s="108" t="s">
        <v>136</v>
      </c>
      <c r="EY2" s="108" t="s">
        <v>137</v>
      </c>
      <c r="EZ2" s="108" t="s">
        <v>138</v>
      </c>
      <c r="FA2" s="108" t="s">
        <v>139</v>
      </c>
      <c r="FB2" s="108" t="s">
        <v>140</v>
      </c>
      <c r="FC2" s="109" t="s">
        <v>141</v>
      </c>
      <c r="FD2" s="109" t="s">
        <v>142</v>
      </c>
      <c r="FE2" s="108" t="s">
        <v>143</v>
      </c>
      <c r="FF2" s="108" t="s">
        <v>144</v>
      </c>
      <c r="FG2" s="108" t="s">
        <v>145</v>
      </c>
      <c r="FH2" s="108" t="s">
        <v>146</v>
      </c>
      <c r="FI2" s="108" t="s">
        <v>147</v>
      </c>
      <c r="FJ2" s="108" t="s">
        <v>148</v>
      </c>
      <c r="FK2" s="108" t="s">
        <v>149</v>
      </c>
      <c r="FL2" s="108" t="s">
        <v>150</v>
      </c>
      <c r="FM2" s="108" t="s">
        <v>151</v>
      </c>
      <c r="FN2" s="108" t="s">
        <v>152</v>
      </c>
      <c r="FO2" s="108" t="s">
        <v>153</v>
      </c>
      <c r="FP2" s="108" t="s">
        <v>154</v>
      </c>
      <c r="FQ2" s="108" t="s">
        <v>155</v>
      </c>
      <c r="FR2" s="108" t="s">
        <v>156</v>
      </c>
      <c r="FS2" s="108" t="s">
        <v>157</v>
      </c>
      <c r="FT2" s="108" t="s">
        <v>158</v>
      </c>
      <c r="FU2" s="116" t="s">
        <v>159</v>
      </c>
      <c r="FV2" s="121" t="s">
        <v>160</v>
      </c>
      <c r="FW2" s="121" t="s">
        <v>161</v>
      </c>
      <c r="FX2" s="117" t="s">
        <v>162</v>
      </c>
      <c r="FY2" s="108" t="s">
        <v>163</v>
      </c>
      <c r="FZ2" s="108" t="s">
        <v>164</v>
      </c>
      <c r="GA2" s="108" t="s">
        <v>165</v>
      </c>
      <c r="GB2" s="108" t="s">
        <v>166</v>
      </c>
      <c r="GC2" s="108" t="s">
        <v>167</v>
      </c>
      <c r="GD2" s="108" t="s">
        <v>168</v>
      </c>
      <c r="GE2" s="108" t="s">
        <v>169</v>
      </c>
      <c r="GF2" s="108" t="s">
        <v>232</v>
      </c>
      <c r="GG2" s="108" t="s">
        <v>170</v>
      </c>
      <c r="GH2" s="108" t="s">
        <v>171</v>
      </c>
      <c r="GI2" s="108" t="s">
        <v>172</v>
      </c>
      <c r="GJ2" s="108" t="s">
        <v>173</v>
      </c>
      <c r="GK2" s="108" t="s">
        <v>174</v>
      </c>
      <c r="GL2" s="108">
        <v>39801</v>
      </c>
      <c r="GM2" s="108">
        <v>39802</v>
      </c>
    </row>
    <row r="3" spans="1:196" s="74" customFormat="1" ht="30" customHeight="1" thickTop="1" x14ac:dyDescent="0.25">
      <c r="A3" s="158" t="s">
        <v>0</v>
      </c>
      <c r="B3" s="158" t="s">
        <v>1</v>
      </c>
      <c r="C3" s="158" t="s">
        <v>2</v>
      </c>
      <c r="D3" s="158" t="s">
        <v>3</v>
      </c>
      <c r="E3" s="158" t="s">
        <v>14</v>
      </c>
      <c r="F3" s="158" t="s">
        <v>81</v>
      </c>
      <c r="G3" s="158" t="s">
        <v>82</v>
      </c>
      <c r="H3" s="159" t="s">
        <v>92</v>
      </c>
      <c r="I3" s="158" t="s">
        <v>4</v>
      </c>
      <c r="J3" s="158" t="s">
        <v>5</v>
      </c>
      <c r="K3" s="158" t="s">
        <v>6</v>
      </c>
      <c r="L3" s="158" t="s">
        <v>7</v>
      </c>
      <c r="M3" s="158" t="s">
        <v>8</v>
      </c>
      <c r="N3" s="158" t="s">
        <v>9</v>
      </c>
      <c r="O3" s="159" t="s">
        <v>115</v>
      </c>
      <c r="P3" s="158" t="s">
        <v>10</v>
      </c>
      <c r="Q3" s="158" t="s">
        <v>11</v>
      </c>
      <c r="R3" s="158" t="s">
        <v>12</v>
      </c>
      <c r="S3" s="158" t="s">
        <v>13</v>
      </c>
      <c r="T3" s="158" t="s">
        <v>83</v>
      </c>
      <c r="U3" s="158" t="s">
        <v>84</v>
      </c>
      <c r="V3" s="158" t="s">
        <v>15</v>
      </c>
      <c r="W3" s="158" t="s">
        <v>16</v>
      </c>
      <c r="X3" s="158" t="s">
        <v>85</v>
      </c>
      <c r="Y3" s="158" t="s">
        <v>17</v>
      </c>
      <c r="Z3" s="158" t="s">
        <v>18</v>
      </c>
      <c r="AA3" s="158" t="s">
        <v>19</v>
      </c>
      <c r="AB3" s="158" t="s">
        <v>20</v>
      </c>
      <c r="AC3" s="158" t="s">
        <v>225</v>
      </c>
      <c r="AD3" s="69">
        <v>11301</v>
      </c>
      <c r="AE3" s="69">
        <v>11302</v>
      </c>
      <c r="AF3" s="69">
        <v>12101</v>
      </c>
      <c r="AG3" s="69">
        <v>12201</v>
      </c>
      <c r="AH3" s="70">
        <v>11303</v>
      </c>
      <c r="AI3" s="70">
        <v>13101</v>
      </c>
      <c r="AJ3" s="70">
        <v>13401</v>
      </c>
      <c r="AK3" s="70">
        <v>13401</v>
      </c>
      <c r="AL3" s="70">
        <v>13402</v>
      </c>
      <c r="AM3" s="70">
        <v>13403</v>
      </c>
      <c r="AN3" s="70">
        <v>13404</v>
      </c>
      <c r="AO3" s="70">
        <v>13404</v>
      </c>
      <c r="AP3" s="70">
        <v>15401</v>
      </c>
      <c r="AQ3" s="70">
        <v>15401</v>
      </c>
      <c r="AR3" s="70">
        <v>15403</v>
      </c>
      <c r="AS3" s="70">
        <v>15402</v>
      </c>
      <c r="AT3" s="70">
        <v>15903</v>
      </c>
      <c r="AU3" s="174"/>
      <c r="AV3" s="69">
        <v>11301</v>
      </c>
      <c r="AW3" s="69">
        <v>11302</v>
      </c>
      <c r="AX3" s="69">
        <v>12101</v>
      </c>
      <c r="AY3" s="69">
        <v>12201</v>
      </c>
      <c r="AZ3" s="71">
        <v>11303</v>
      </c>
      <c r="BA3" s="71">
        <v>13101</v>
      </c>
      <c r="BB3" s="71">
        <v>13401</v>
      </c>
      <c r="BC3" s="71">
        <v>13401</v>
      </c>
      <c r="BD3" s="71">
        <v>13402</v>
      </c>
      <c r="BE3" s="71">
        <v>13403</v>
      </c>
      <c r="BF3" s="71">
        <v>13404</v>
      </c>
      <c r="BG3" s="71">
        <v>13404</v>
      </c>
      <c r="BH3" s="71">
        <v>15401</v>
      </c>
      <c r="BI3" s="71">
        <v>15401</v>
      </c>
      <c r="BJ3" s="71">
        <v>15403</v>
      </c>
      <c r="BK3" s="71">
        <v>15402</v>
      </c>
      <c r="BL3" s="71">
        <v>15413</v>
      </c>
      <c r="BM3" s="174"/>
      <c r="BN3" s="70">
        <v>11301</v>
      </c>
      <c r="BO3" s="70">
        <v>11302</v>
      </c>
      <c r="BP3" s="70">
        <v>13202</v>
      </c>
      <c r="BQ3" s="70">
        <v>13102</v>
      </c>
      <c r="BR3" s="70">
        <v>13103</v>
      </c>
      <c r="BS3" s="70">
        <v>13201</v>
      </c>
      <c r="BT3" s="70">
        <v>13401</v>
      </c>
      <c r="BU3" s="70">
        <v>13401</v>
      </c>
      <c r="BV3" s="70">
        <v>13402</v>
      </c>
      <c r="BW3" s="70"/>
      <c r="BX3" s="70">
        <v>13201</v>
      </c>
      <c r="BY3" s="70">
        <v>13201</v>
      </c>
      <c r="BZ3" s="70">
        <v>13204</v>
      </c>
      <c r="CA3" s="70">
        <v>13204</v>
      </c>
      <c r="CB3" s="70">
        <v>15404</v>
      </c>
      <c r="CC3" s="70">
        <v>15404</v>
      </c>
      <c r="CD3" s="70">
        <v>15406</v>
      </c>
      <c r="CE3" s="70">
        <v>15407</v>
      </c>
      <c r="CF3" s="70">
        <v>15407</v>
      </c>
      <c r="CG3" s="70">
        <v>15407</v>
      </c>
      <c r="CH3" s="70">
        <v>15408</v>
      </c>
      <c r="CI3" s="70">
        <v>15411</v>
      </c>
      <c r="CJ3" s="70">
        <v>15412</v>
      </c>
      <c r="CK3" s="70">
        <v>15501</v>
      </c>
      <c r="CL3" s="70">
        <v>15503</v>
      </c>
      <c r="CM3" s="70">
        <v>15901</v>
      </c>
      <c r="CN3" s="70">
        <v>15902</v>
      </c>
      <c r="CO3" s="70">
        <v>17101</v>
      </c>
      <c r="CP3" s="70">
        <v>17102</v>
      </c>
      <c r="CQ3" s="174"/>
      <c r="CR3" s="70">
        <v>14101</v>
      </c>
      <c r="CS3" s="70">
        <v>14102</v>
      </c>
      <c r="CT3" s="70">
        <v>14201</v>
      </c>
      <c r="CU3" s="70">
        <v>14202</v>
      </c>
      <c r="CV3" s="70">
        <v>14301</v>
      </c>
      <c r="CW3" s="70">
        <v>14302</v>
      </c>
      <c r="CX3" s="70">
        <v>14401</v>
      </c>
      <c r="CY3" s="70">
        <v>14104</v>
      </c>
      <c r="CZ3" s="70">
        <v>15101</v>
      </c>
      <c r="DA3" s="176"/>
      <c r="DB3" s="71">
        <v>39801</v>
      </c>
      <c r="DC3" s="71">
        <v>39802</v>
      </c>
      <c r="DD3" s="71">
        <v>39801</v>
      </c>
      <c r="DE3" s="71">
        <v>39802</v>
      </c>
      <c r="DF3" s="174"/>
      <c r="DG3" s="70">
        <v>16102</v>
      </c>
      <c r="DH3" s="70">
        <v>16102</v>
      </c>
      <c r="DI3" s="71">
        <v>16102</v>
      </c>
      <c r="DJ3" s="71">
        <v>16102</v>
      </c>
      <c r="DK3" s="71">
        <v>16102</v>
      </c>
      <c r="DL3" s="71">
        <v>16102</v>
      </c>
      <c r="DM3" s="71">
        <v>16102</v>
      </c>
      <c r="DN3" s="71">
        <v>16102</v>
      </c>
      <c r="DO3" s="70">
        <v>16102</v>
      </c>
      <c r="DP3" s="70">
        <v>16102</v>
      </c>
      <c r="DQ3" s="71">
        <v>16102</v>
      </c>
      <c r="DR3" s="71">
        <v>16102</v>
      </c>
      <c r="DS3" s="71">
        <v>16102</v>
      </c>
      <c r="DT3" s="71">
        <v>16102</v>
      </c>
      <c r="DU3" s="71">
        <v>16102</v>
      </c>
      <c r="DV3" s="71">
        <v>16102</v>
      </c>
      <c r="DW3" s="174"/>
      <c r="DX3" s="167"/>
      <c r="DY3" s="170"/>
      <c r="DZ3" s="72"/>
      <c r="EA3" s="162"/>
      <c r="EB3" s="162"/>
      <c r="EC3" s="162"/>
      <c r="ED3" s="162"/>
      <c r="EE3" s="162"/>
      <c r="EF3" s="73"/>
      <c r="EJ3" s="107" t="s">
        <v>175</v>
      </c>
      <c r="EK3" s="107" t="s">
        <v>176</v>
      </c>
      <c r="EL3" s="107" t="s">
        <v>177</v>
      </c>
      <c r="EM3" s="107" t="s">
        <v>178</v>
      </c>
      <c r="EN3" s="107" t="s">
        <v>179</v>
      </c>
      <c r="EO3" s="107" t="s">
        <v>180</v>
      </c>
      <c r="EP3" s="107" t="s">
        <v>181</v>
      </c>
      <c r="EQ3" s="107" t="s">
        <v>27</v>
      </c>
      <c r="ER3" s="107" t="s">
        <v>182</v>
      </c>
      <c r="ES3" s="107" t="s">
        <v>183</v>
      </c>
      <c r="ET3" s="107" t="s">
        <v>184</v>
      </c>
      <c r="EU3" s="107" t="s">
        <v>185</v>
      </c>
      <c r="EV3" s="107" t="s">
        <v>186</v>
      </c>
      <c r="EW3" s="107" t="s">
        <v>187</v>
      </c>
      <c r="EX3" s="107" t="s">
        <v>188</v>
      </c>
      <c r="EY3" s="107" t="s">
        <v>189</v>
      </c>
      <c r="EZ3" s="107" t="s">
        <v>190</v>
      </c>
      <c r="FA3" s="107" t="s">
        <v>191</v>
      </c>
      <c r="FB3" s="107" t="s">
        <v>192</v>
      </c>
      <c r="FC3" s="107" t="s">
        <v>193</v>
      </c>
      <c r="FD3" s="107" t="s">
        <v>194</v>
      </c>
      <c r="FE3" s="107" t="s">
        <v>195</v>
      </c>
      <c r="FF3" s="107" t="s">
        <v>196</v>
      </c>
      <c r="FG3" s="107" t="s">
        <v>197</v>
      </c>
      <c r="FH3" s="107" t="s">
        <v>198</v>
      </c>
      <c r="FI3" s="107" t="s">
        <v>199</v>
      </c>
      <c r="FJ3" s="107" t="s">
        <v>200</v>
      </c>
      <c r="FK3" s="107" t="s">
        <v>201</v>
      </c>
      <c r="FL3" s="107" t="s">
        <v>202</v>
      </c>
      <c r="FM3" s="107" t="s">
        <v>203</v>
      </c>
      <c r="FN3" s="107" t="s">
        <v>204</v>
      </c>
      <c r="FO3" s="107" t="s">
        <v>205</v>
      </c>
      <c r="FP3" s="107" t="s">
        <v>206</v>
      </c>
      <c r="FQ3" s="107" t="s">
        <v>207</v>
      </c>
      <c r="FR3" s="107" t="s">
        <v>208</v>
      </c>
      <c r="FS3" s="107" t="s">
        <v>209</v>
      </c>
      <c r="FT3" s="107" t="s">
        <v>210</v>
      </c>
      <c r="FU3" s="107" t="s">
        <v>211</v>
      </c>
      <c r="FV3" s="120" t="s">
        <v>248</v>
      </c>
      <c r="FW3" s="118" t="s">
        <v>249</v>
      </c>
      <c r="FX3" s="107" t="s">
        <v>212</v>
      </c>
      <c r="FY3" s="107" t="s">
        <v>213</v>
      </c>
      <c r="FZ3" s="107" t="s">
        <v>44</v>
      </c>
      <c r="GA3" s="107" t="s">
        <v>214</v>
      </c>
      <c r="GB3" s="107" t="s">
        <v>215</v>
      </c>
      <c r="GC3" s="107" t="s">
        <v>216</v>
      </c>
      <c r="GD3" s="107" t="s">
        <v>217</v>
      </c>
      <c r="GE3" s="107" t="s">
        <v>218</v>
      </c>
      <c r="GF3" s="107" t="s">
        <v>219</v>
      </c>
      <c r="GG3" s="107" t="s">
        <v>220</v>
      </c>
      <c r="GH3" s="107" t="s">
        <v>221</v>
      </c>
      <c r="GI3" s="107" t="s">
        <v>222</v>
      </c>
      <c r="GJ3" s="107" t="s">
        <v>223</v>
      </c>
      <c r="GK3" s="107"/>
      <c r="GL3" s="107"/>
      <c r="GM3" s="107"/>
    </row>
    <row r="4" spans="1:196" ht="30" customHeight="1" x14ac:dyDescent="0.25">
      <c r="A4" s="158"/>
      <c r="B4" s="158"/>
      <c r="C4" s="158"/>
      <c r="D4" s="158"/>
      <c r="E4" s="158"/>
      <c r="F4" s="158"/>
      <c r="G4" s="158"/>
      <c r="H4" s="160"/>
      <c r="I4" s="158"/>
      <c r="J4" s="158"/>
      <c r="K4" s="158"/>
      <c r="L4" s="158"/>
      <c r="M4" s="158"/>
      <c r="N4" s="158"/>
      <c r="O4" s="160"/>
      <c r="P4" s="158"/>
      <c r="Q4" s="158"/>
      <c r="R4" s="158"/>
      <c r="S4" s="158"/>
      <c r="T4" s="158"/>
      <c r="U4" s="158"/>
      <c r="V4" s="158"/>
      <c r="W4" s="158"/>
      <c r="X4" s="158"/>
      <c r="Y4" s="158"/>
      <c r="Z4" s="158"/>
      <c r="AA4" s="158"/>
      <c r="AB4" s="158"/>
      <c r="AC4" s="158"/>
      <c r="AD4" s="91">
        <f>SUBTOTAL(9,AD5:AD7)</f>
        <v>23777</v>
      </c>
      <c r="AE4" s="91">
        <f t="shared" ref="AE4:DC4" si="0">SUBTOTAL(9,AE5:AE7)</f>
        <v>0</v>
      </c>
      <c r="AF4" s="91">
        <f t="shared" si="0"/>
        <v>0</v>
      </c>
      <c r="AG4" s="91">
        <f t="shared" si="0"/>
        <v>0</v>
      </c>
      <c r="AH4" s="91">
        <f t="shared" si="0"/>
        <v>0</v>
      </c>
      <c r="AI4" s="91">
        <f t="shared" si="0"/>
        <v>1100</v>
      </c>
      <c r="AJ4" s="91">
        <f t="shared" si="0"/>
        <v>0</v>
      </c>
      <c r="AK4" s="91">
        <f t="shared" si="0"/>
        <v>0</v>
      </c>
      <c r="AL4" s="91">
        <f t="shared" si="0"/>
        <v>16907</v>
      </c>
      <c r="AM4" s="91">
        <f t="shared" si="0"/>
        <v>0</v>
      </c>
      <c r="AN4" s="91">
        <f>SUBTOTAL(9,AN5:AN7)</f>
        <v>0</v>
      </c>
      <c r="AO4" s="91">
        <f>SUBTOTAL(9,AO5:AO7)</f>
        <v>0</v>
      </c>
      <c r="AP4" s="91">
        <f t="shared" si="0"/>
        <v>1500</v>
      </c>
      <c r="AQ4" s="91">
        <f t="shared" si="0"/>
        <v>930</v>
      </c>
      <c r="AR4" s="91">
        <f t="shared" si="0"/>
        <v>600</v>
      </c>
      <c r="AS4" s="91">
        <f t="shared" si="0"/>
        <v>4824</v>
      </c>
      <c r="AT4" s="91">
        <f t="shared" si="0"/>
        <v>0</v>
      </c>
      <c r="AU4" s="91">
        <f t="shared" si="0"/>
        <v>49638</v>
      </c>
      <c r="AV4" s="91">
        <f t="shared" si="0"/>
        <v>285324</v>
      </c>
      <c r="AW4" s="91">
        <f t="shared" si="0"/>
        <v>0</v>
      </c>
      <c r="AX4" s="91">
        <f t="shared" si="0"/>
        <v>0</v>
      </c>
      <c r="AY4" s="91">
        <f t="shared" si="0"/>
        <v>0</v>
      </c>
      <c r="AZ4" s="91">
        <f t="shared" si="0"/>
        <v>0</v>
      </c>
      <c r="BA4" s="91">
        <f t="shared" si="0"/>
        <v>13200</v>
      </c>
      <c r="BB4" s="91">
        <f t="shared" si="0"/>
        <v>0</v>
      </c>
      <c r="BC4" s="91">
        <f t="shared" si="0"/>
        <v>0</v>
      </c>
      <c r="BD4" s="91">
        <f t="shared" si="0"/>
        <v>202884</v>
      </c>
      <c r="BE4" s="91">
        <f t="shared" si="0"/>
        <v>0</v>
      </c>
      <c r="BF4" s="91">
        <f>SUBTOTAL(9,BF5:BF7)</f>
        <v>0</v>
      </c>
      <c r="BG4" s="91">
        <f>SUBTOTAL(9,BG5:BG7)</f>
        <v>0</v>
      </c>
      <c r="BH4" s="91">
        <f t="shared" si="0"/>
        <v>18000</v>
      </c>
      <c r="BI4" s="91">
        <f t="shared" si="0"/>
        <v>11160</v>
      </c>
      <c r="BJ4" s="91">
        <f t="shared" si="0"/>
        <v>7200</v>
      </c>
      <c r="BK4" s="91">
        <f t="shared" si="0"/>
        <v>57888</v>
      </c>
      <c r="BL4" s="91">
        <f t="shared" si="0"/>
        <v>0</v>
      </c>
      <c r="BM4" s="91">
        <f t="shared" si="0"/>
        <v>595656</v>
      </c>
      <c r="BN4" s="91">
        <f t="shared" si="0"/>
        <v>3962.8333333333335</v>
      </c>
      <c r="BO4" s="91">
        <f t="shared" si="0"/>
        <v>0</v>
      </c>
      <c r="BP4" s="91">
        <f t="shared" si="0"/>
        <v>26184.800000000003</v>
      </c>
      <c r="BQ4" s="91">
        <f t="shared" si="0"/>
        <v>0</v>
      </c>
      <c r="BR4" s="91">
        <f t="shared" si="0"/>
        <v>0</v>
      </c>
      <c r="BS4" s="91">
        <f t="shared" si="0"/>
        <v>54551.666666666672</v>
      </c>
      <c r="BT4" s="91">
        <f t="shared" si="0"/>
        <v>0</v>
      </c>
      <c r="BU4" s="91">
        <f t="shared" si="0"/>
        <v>0</v>
      </c>
      <c r="BV4" s="91">
        <f t="shared" si="0"/>
        <v>28178.333333333332</v>
      </c>
      <c r="BW4" s="91">
        <f t="shared" si="0"/>
        <v>0</v>
      </c>
      <c r="BX4" s="91">
        <f t="shared" si="0"/>
        <v>5100</v>
      </c>
      <c r="BY4" s="91">
        <f t="shared" si="0"/>
        <v>4800</v>
      </c>
      <c r="BZ4" s="91">
        <f t="shared" si="0"/>
        <v>1800</v>
      </c>
      <c r="CA4" s="91">
        <f t="shared" si="0"/>
        <v>3600</v>
      </c>
      <c r="CB4" s="91">
        <f t="shared" si="0"/>
        <v>2000</v>
      </c>
      <c r="CC4" s="91">
        <f t="shared" si="0"/>
        <v>2000</v>
      </c>
      <c r="CD4" s="91">
        <f t="shared" si="0"/>
        <v>1500</v>
      </c>
      <c r="CE4" s="91">
        <f t="shared" si="0"/>
        <v>800</v>
      </c>
      <c r="CF4" s="91">
        <f t="shared" si="0"/>
        <v>0</v>
      </c>
      <c r="CG4" s="91">
        <f t="shared" si="0"/>
        <v>0</v>
      </c>
      <c r="CH4" s="91">
        <f t="shared" si="0"/>
        <v>2800</v>
      </c>
      <c r="CI4" s="91">
        <f t="shared" si="0"/>
        <v>2700</v>
      </c>
      <c r="CJ4" s="91">
        <f t="shared" ref="CJ4" si="1">SUBTOTAL(9,CJ5:CJ7)</f>
        <v>1400</v>
      </c>
      <c r="CK4" s="91">
        <f t="shared" ref="CK4:CL4" si="2">SUBTOTAL(9,CK5:CK7)</f>
        <v>1400</v>
      </c>
      <c r="CL4" s="91">
        <f t="shared" si="2"/>
        <v>800</v>
      </c>
      <c r="CM4" s="91">
        <f t="shared" si="0"/>
        <v>7133.1</v>
      </c>
      <c r="CN4" s="91">
        <f t="shared" ref="CN4" si="3">SUBTOTAL(9,CN5:CN7)</f>
        <v>13500</v>
      </c>
      <c r="CO4" s="91">
        <f t="shared" si="0"/>
        <v>19021.599999999999</v>
      </c>
      <c r="CP4" s="91">
        <f t="shared" si="0"/>
        <v>15851.333333333334</v>
      </c>
      <c r="CQ4" s="91">
        <f t="shared" si="0"/>
        <v>199083.66666666669</v>
      </c>
      <c r="CR4" s="91">
        <f t="shared" si="0"/>
        <v>29762.842800000006</v>
      </c>
      <c r="CS4" s="91">
        <f t="shared" si="0"/>
        <v>0</v>
      </c>
      <c r="CT4" s="91">
        <f t="shared" si="0"/>
        <v>14926.2</v>
      </c>
      <c r="CU4" s="91">
        <f t="shared" si="0"/>
        <v>0</v>
      </c>
      <c r="CV4" s="91">
        <f t="shared" si="0"/>
        <v>15448.616999999998</v>
      </c>
      <c r="CW4" s="91">
        <f>SUBTOTAL(9,CW5:CW7)</f>
        <v>6292.26</v>
      </c>
      <c r="CX4" s="91">
        <f t="shared" si="0"/>
        <v>3276.8999999999996</v>
      </c>
      <c r="CY4" s="91">
        <f t="shared" si="0"/>
        <v>0</v>
      </c>
      <c r="CZ4" s="91">
        <f>SUBTOTAL(9,CZ5:CZ7)</f>
        <v>14266.2</v>
      </c>
      <c r="DA4" s="91">
        <f t="shared" si="0"/>
        <v>83973.019800000009</v>
      </c>
      <c r="DB4" s="91">
        <f t="shared" si="0"/>
        <v>23858.371801820002</v>
      </c>
      <c r="DC4" s="91">
        <f t="shared" si="0"/>
        <v>9100.3000000000011</v>
      </c>
      <c r="DD4" s="91">
        <f>SUBTOTAL(9,DD5:DD7)</f>
        <v>350.94852000000003</v>
      </c>
      <c r="DE4" s="91">
        <f t="shared" ref="DE4:DY4" si="4">SUBTOTAL(9,DE5:DE7)</f>
        <v>130.77350000000001</v>
      </c>
      <c r="DF4" s="91">
        <f t="shared" si="4"/>
        <v>33440.393821820006</v>
      </c>
      <c r="DG4" s="91">
        <f t="shared" si="4"/>
        <v>8559.7199999999993</v>
      </c>
      <c r="DH4" s="91">
        <f t="shared" si="4"/>
        <v>0</v>
      </c>
      <c r="DI4" s="91">
        <f t="shared" si="4"/>
        <v>0</v>
      </c>
      <c r="DJ4" s="91">
        <f t="shared" si="4"/>
        <v>118.88499999999999</v>
      </c>
      <c r="DK4" s="91">
        <f t="shared" si="4"/>
        <v>475.53999999999996</v>
      </c>
      <c r="DL4" s="91">
        <f t="shared" si="4"/>
        <v>570.64800000000002</v>
      </c>
      <c r="DM4" s="91">
        <f t="shared" si="4"/>
        <v>188.76779999999999</v>
      </c>
      <c r="DN4" s="91">
        <f t="shared" si="4"/>
        <v>213.99299999999999</v>
      </c>
      <c r="DO4" s="91">
        <f t="shared" si="4"/>
        <v>570.64800000000002</v>
      </c>
      <c r="DP4" s="91">
        <f t="shared" si="4"/>
        <v>1188.8499999999999</v>
      </c>
      <c r="DQ4" s="91">
        <f t="shared" si="4"/>
        <v>853.40408400000001</v>
      </c>
      <c r="DR4" s="91">
        <f t="shared" si="4"/>
        <v>0</v>
      </c>
      <c r="DS4" s="91">
        <f t="shared" si="4"/>
        <v>427.98599999999999</v>
      </c>
      <c r="DT4" s="91">
        <f t="shared" si="4"/>
        <v>427.98599999999999</v>
      </c>
      <c r="DU4" s="91">
        <f t="shared" si="4"/>
        <v>0</v>
      </c>
      <c r="DV4" s="91">
        <f t="shared" si="4"/>
        <v>442.96550999999999</v>
      </c>
      <c r="DW4" s="91">
        <f t="shared" si="4"/>
        <v>14039.393394000001</v>
      </c>
      <c r="DX4" s="91">
        <f>SUBTOTAL(9,DX5:DX7)</f>
        <v>892752.07986066677</v>
      </c>
      <c r="DY4" s="91">
        <f t="shared" si="4"/>
        <v>926192.47368248668</v>
      </c>
      <c r="EA4" s="91">
        <f>SUM(EA5:EA69)</f>
        <v>23777</v>
      </c>
      <c r="EB4" s="91">
        <f>SUM(EB5:EB69)</f>
        <v>32731</v>
      </c>
      <c r="EC4" s="91">
        <f>SUM(EC5:EC69)</f>
        <v>32731</v>
      </c>
      <c r="ED4" s="91">
        <f>SUM(ED5:ED69)</f>
        <v>24877</v>
      </c>
      <c r="EE4" s="91">
        <f>SUM(EE5:EE69)</f>
        <v>795279.06006066676</v>
      </c>
      <c r="EJ4" s="91">
        <f t="shared" ref="EJ4:GM4" si="5">SUM(EJ5:EJ136)</f>
        <v>285324</v>
      </c>
      <c r="EK4" s="91">
        <f t="shared" si="5"/>
        <v>3962.8333333333335</v>
      </c>
      <c r="EL4" s="91">
        <f t="shared" si="5"/>
        <v>0</v>
      </c>
      <c r="EM4" s="91">
        <f t="shared" si="5"/>
        <v>0</v>
      </c>
      <c r="EN4" s="91">
        <f t="shared" si="5"/>
        <v>0</v>
      </c>
      <c r="EO4" s="91">
        <f t="shared" si="5"/>
        <v>0</v>
      </c>
      <c r="EP4" s="91">
        <f t="shared" si="5"/>
        <v>0</v>
      </c>
      <c r="EQ4" s="91">
        <f t="shared" si="5"/>
        <v>13200</v>
      </c>
      <c r="ER4" s="91">
        <f t="shared" si="5"/>
        <v>0</v>
      </c>
      <c r="ES4" s="91">
        <f t="shared" si="5"/>
        <v>0</v>
      </c>
      <c r="ET4" s="91">
        <f t="shared" si="5"/>
        <v>59351.666666666672</v>
      </c>
      <c r="EU4" s="91">
        <f t="shared" si="5"/>
        <v>26184.800000000003</v>
      </c>
      <c r="EV4" s="91">
        <f t="shared" si="5"/>
        <v>0</v>
      </c>
      <c r="EW4" s="91">
        <f t="shared" si="5"/>
        <v>5400</v>
      </c>
      <c r="EX4" s="91">
        <f t="shared" si="5"/>
        <v>5100</v>
      </c>
      <c r="EY4" s="91">
        <f t="shared" si="5"/>
        <v>0</v>
      </c>
      <c r="EZ4" s="91">
        <f t="shared" si="5"/>
        <v>0</v>
      </c>
      <c r="FA4" s="91">
        <f t="shared" si="5"/>
        <v>231062.33333333331</v>
      </c>
      <c r="FB4" s="91">
        <f t="shared" si="5"/>
        <v>0</v>
      </c>
      <c r="FC4" s="91">
        <f t="shared" si="5"/>
        <v>0</v>
      </c>
      <c r="FD4" s="91">
        <f t="shared" si="5"/>
        <v>0</v>
      </c>
      <c r="FE4" s="91">
        <f t="shared" si="5"/>
        <v>29762.842800000006</v>
      </c>
      <c r="FF4" s="91">
        <f t="shared" si="5"/>
        <v>0</v>
      </c>
      <c r="FG4" s="91">
        <f t="shared" si="5"/>
        <v>0</v>
      </c>
      <c r="FH4" s="91">
        <f t="shared" si="5"/>
        <v>14926.2</v>
      </c>
      <c r="FI4" s="91">
        <f t="shared" si="5"/>
        <v>0</v>
      </c>
      <c r="FJ4" s="91">
        <f t="shared" si="5"/>
        <v>15448.616999999998</v>
      </c>
      <c r="FK4" s="91">
        <f t="shared" si="5"/>
        <v>6292.26</v>
      </c>
      <c r="FL4" s="91">
        <f t="shared" si="5"/>
        <v>3276.8999999999996</v>
      </c>
      <c r="FM4" s="91">
        <f t="shared" si="5"/>
        <v>0</v>
      </c>
      <c r="FN4" s="91">
        <f t="shared" si="5"/>
        <v>14266.2</v>
      </c>
      <c r="FO4" s="91">
        <f t="shared" si="5"/>
        <v>0</v>
      </c>
      <c r="FP4" s="91">
        <f t="shared" si="5"/>
        <v>29160</v>
      </c>
      <c r="FQ4" s="91">
        <f t="shared" si="5"/>
        <v>57888</v>
      </c>
      <c r="FR4" s="91">
        <f t="shared" si="5"/>
        <v>7200</v>
      </c>
      <c r="FS4" s="91">
        <f t="shared" si="5"/>
        <v>2000</v>
      </c>
      <c r="FT4" s="91">
        <f t="shared" si="5"/>
        <v>2000</v>
      </c>
      <c r="FU4" s="91">
        <f t="shared" si="5"/>
        <v>1500</v>
      </c>
      <c r="FV4" s="91">
        <f t="shared" si="5"/>
        <v>0</v>
      </c>
      <c r="FW4" s="91">
        <f t="shared" si="5"/>
        <v>0</v>
      </c>
      <c r="FX4" s="91">
        <f t="shared" si="5"/>
        <v>800</v>
      </c>
      <c r="FY4" s="91">
        <f t="shared" si="5"/>
        <v>2800</v>
      </c>
      <c r="FZ4" s="91">
        <f t="shared" si="5"/>
        <v>2700</v>
      </c>
      <c r="GA4" s="91">
        <f t="shared" si="5"/>
        <v>1400</v>
      </c>
      <c r="GB4" s="91">
        <f t="shared" si="5"/>
        <v>1400</v>
      </c>
      <c r="GC4" s="91">
        <f t="shared" si="5"/>
        <v>800</v>
      </c>
      <c r="GD4" s="91">
        <f t="shared" si="5"/>
        <v>7133.1</v>
      </c>
      <c r="GE4" s="91">
        <f t="shared" si="5"/>
        <v>13500</v>
      </c>
      <c r="GF4" s="91">
        <f t="shared" si="5"/>
        <v>0</v>
      </c>
      <c r="GG4" s="91">
        <f t="shared" si="5"/>
        <v>0</v>
      </c>
      <c r="GH4" s="91">
        <f t="shared" si="5"/>
        <v>14039.393394000001</v>
      </c>
      <c r="GI4" s="91">
        <f t="shared" si="5"/>
        <v>19021.599999999999</v>
      </c>
      <c r="GJ4" s="91">
        <f t="shared" si="5"/>
        <v>15851.333333333334</v>
      </c>
      <c r="GK4" s="91">
        <f t="shared" si="5"/>
        <v>892752.07986066665</v>
      </c>
      <c r="GL4" s="91">
        <f t="shared" si="5"/>
        <v>23858.371801820002</v>
      </c>
      <c r="GM4" s="91">
        <f t="shared" si="5"/>
        <v>9231.0735000000004</v>
      </c>
      <c r="GN4" s="113"/>
    </row>
    <row r="5" spans="1:196" s="104" customFormat="1" ht="20.399999999999999" customHeight="1" x14ac:dyDescent="0.3">
      <c r="A5" s="94" t="s">
        <v>110</v>
      </c>
      <c r="B5" s="94" t="s">
        <v>111</v>
      </c>
      <c r="C5" s="94">
        <v>1101</v>
      </c>
      <c r="D5" s="95" t="s">
        <v>94</v>
      </c>
      <c r="E5" s="96" t="s">
        <v>112</v>
      </c>
      <c r="F5" s="97" t="s">
        <v>93</v>
      </c>
      <c r="G5" s="98" t="s">
        <v>95</v>
      </c>
      <c r="H5" s="87" t="str">
        <f>CONCATENATE(A5,".",C5,".",E5,".",F5)</f>
        <v>21126.15.3.15.1101.M001C0100000.04-062</v>
      </c>
      <c r="I5" s="97" t="s">
        <v>100</v>
      </c>
      <c r="J5" s="94">
        <v>5</v>
      </c>
      <c r="K5" s="94">
        <v>8</v>
      </c>
      <c r="L5" s="99" t="s">
        <v>106</v>
      </c>
      <c r="M5" s="99" t="s">
        <v>116</v>
      </c>
      <c r="N5" s="99" t="s">
        <v>117</v>
      </c>
      <c r="O5" s="95" t="str">
        <f>CONCATENATE(L5," ",M5," ",N5)</f>
        <v>AGUILAR SÁNCHEZ  MARÍA TERESA</v>
      </c>
      <c r="P5" s="94" t="s">
        <v>96</v>
      </c>
      <c r="Q5" s="99">
        <v>600</v>
      </c>
      <c r="R5" s="95" t="s">
        <v>101</v>
      </c>
      <c r="S5" s="95" t="s">
        <v>102</v>
      </c>
      <c r="T5" s="100">
        <v>37408</v>
      </c>
      <c r="U5" s="101">
        <v>40406</v>
      </c>
      <c r="V5" s="99"/>
      <c r="W5" s="99"/>
      <c r="X5" s="94">
        <v>5</v>
      </c>
      <c r="Y5" s="94" t="s">
        <v>121</v>
      </c>
      <c r="Z5" s="102"/>
      <c r="AA5" s="102"/>
      <c r="AB5" s="94" t="s">
        <v>97</v>
      </c>
      <c r="AC5" s="94">
        <v>1</v>
      </c>
      <c r="AD5" s="103">
        <v>8067</v>
      </c>
      <c r="AE5" s="103">
        <v>0</v>
      </c>
      <c r="AF5" s="103">
        <v>0</v>
      </c>
      <c r="AG5" s="103">
        <v>0</v>
      </c>
      <c r="AH5" s="103">
        <v>0</v>
      </c>
      <c r="AI5" s="103">
        <v>880</v>
      </c>
      <c r="AJ5" s="103">
        <v>0</v>
      </c>
      <c r="AK5" s="103">
        <v>0</v>
      </c>
      <c r="AL5" s="103">
        <v>8300</v>
      </c>
      <c r="AM5" s="103">
        <v>0</v>
      </c>
      <c r="AN5" s="103">
        <v>0</v>
      </c>
      <c r="AO5" s="103">
        <v>0</v>
      </c>
      <c r="AP5" s="103">
        <v>500</v>
      </c>
      <c r="AQ5" s="103">
        <v>310</v>
      </c>
      <c r="AR5" s="103">
        <v>200</v>
      </c>
      <c r="AS5" s="103">
        <v>1700</v>
      </c>
      <c r="AT5" s="103">
        <v>0</v>
      </c>
      <c r="AU5" s="110">
        <f>SUM(AD5:AT5)</f>
        <v>19957</v>
      </c>
      <c r="AV5" s="88">
        <f t="shared" ref="AV5:BL5" si="6">AD5*12</f>
        <v>96804</v>
      </c>
      <c r="AW5" s="88">
        <f t="shared" si="6"/>
        <v>0</v>
      </c>
      <c r="AX5" s="88">
        <f t="shared" si="6"/>
        <v>0</v>
      </c>
      <c r="AY5" s="88">
        <f t="shared" si="6"/>
        <v>0</v>
      </c>
      <c r="AZ5" s="88">
        <f t="shared" si="6"/>
        <v>0</v>
      </c>
      <c r="BA5" s="88">
        <f t="shared" si="6"/>
        <v>10560</v>
      </c>
      <c r="BB5" s="88">
        <f t="shared" si="6"/>
        <v>0</v>
      </c>
      <c r="BC5" s="88">
        <f t="shared" si="6"/>
        <v>0</v>
      </c>
      <c r="BD5" s="88">
        <f t="shared" si="6"/>
        <v>99600</v>
      </c>
      <c r="BE5" s="88">
        <f t="shared" si="6"/>
        <v>0</v>
      </c>
      <c r="BF5" s="88">
        <f t="shared" si="6"/>
        <v>0</v>
      </c>
      <c r="BG5" s="88">
        <f t="shared" si="6"/>
        <v>0</v>
      </c>
      <c r="BH5" s="88">
        <f t="shared" si="6"/>
        <v>6000</v>
      </c>
      <c r="BI5" s="88">
        <f t="shared" si="6"/>
        <v>3720</v>
      </c>
      <c r="BJ5" s="88">
        <f t="shared" si="6"/>
        <v>2400</v>
      </c>
      <c r="BK5" s="88">
        <f t="shared" si="6"/>
        <v>20400</v>
      </c>
      <c r="BL5" s="88">
        <f t="shared" si="6"/>
        <v>0</v>
      </c>
      <c r="BM5" s="110">
        <f>SUM(AV5:BL5)</f>
        <v>239484</v>
      </c>
      <c r="BN5" s="88">
        <f>(AD5/30)*5</f>
        <v>1344.5</v>
      </c>
      <c r="BO5" s="88">
        <v>0</v>
      </c>
      <c r="BP5" s="88">
        <f t="shared" ref="BP5" si="7">(EB5/30)*24</f>
        <v>9325.6</v>
      </c>
      <c r="BQ5" s="88">
        <v>0</v>
      </c>
      <c r="BR5" s="88">
        <v>0</v>
      </c>
      <c r="BS5" s="88">
        <f t="shared" ref="BS5" si="8">((EC5/30)*50)</f>
        <v>19428.333333333332</v>
      </c>
      <c r="BT5" s="88">
        <f>(AJ5/30)*50</f>
        <v>0</v>
      </c>
      <c r="BU5" s="88">
        <f>(AK5/30)*50</f>
        <v>0</v>
      </c>
      <c r="BV5" s="88">
        <f>(((AN5+AJ5+AL5)/30)*50)</f>
        <v>13833.333333333334</v>
      </c>
      <c r="BW5" s="88">
        <f>(AM5/30)*50</f>
        <v>0</v>
      </c>
      <c r="BX5" s="88">
        <v>1700</v>
      </c>
      <c r="BY5" s="88">
        <v>1600</v>
      </c>
      <c r="BZ5" s="88">
        <v>600</v>
      </c>
      <c r="CA5" s="88">
        <v>1200</v>
      </c>
      <c r="CB5" s="88">
        <v>2000</v>
      </c>
      <c r="CC5" s="93">
        <v>0</v>
      </c>
      <c r="CD5" s="88">
        <v>500</v>
      </c>
      <c r="CE5" s="88">
        <v>800</v>
      </c>
      <c r="CF5" s="88">
        <v>0</v>
      </c>
      <c r="CG5" s="88">
        <v>0</v>
      </c>
      <c r="CH5" s="88">
        <v>1400</v>
      </c>
      <c r="CI5" s="88">
        <v>900</v>
      </c>
      <c r="CJ5" s="88">
        <v>1400</v>
      </c>
      <c r="CK5" s="88">
        <v>0</v>
      </c>
      <c r="CL5" s="88">
        <v>0</v>
      </c>
      <c r="CM5" s="88">
        <f t="shared" ref="CM5" si="9">(EA5/30)*9</f>
        <v>2420.1</v>
      </c>
      <c r="CN5" s="93">
        <v>0</v>
      </c>
      <c r="CO5" s="88">
        <f>(EA5/30)*24</f>
        <v>6453.5999999999995</v>
      </c>
      <c r="CP5" s="88">
        <f>(EA5/30)*20</f>
        <v>5378</v>
      </c>
      <c r="CQ5" s="92">
        <f>SUM(BN5:CP5)</f>
        <v>70283.466666666674</v>
      </c>
      <c r="CR5" s="88">
        <f t="shared" ref="CR5" si="10">((ED5)*9.97%)*12</f>
        <v>10704.1908</v>
      </c>
      <c r="CS5" s="88">
        <v>0</v>
      </c>
      <c r="CT5" s="88">
        <f t="shared" ref="CT5" si="11">+(ED5)*5%*12</f>
        <v>5368.2000000000007</v>
      </c>
      <c r="CU5" s="88">
        <v>0</v>
      </c>
      <c r="CV5" s="88">
        <f t="shared" ref="CV5" si="12">((ED5)*5.175%)*12</f>
        <v>5556.0869999999995</v>
      </c>
      <c r="CW5" s="88">
        <v>0</v>
      </c>
      <c r="CX5" s="88">
        <v>1092.3</v>
      </c>
      <c r="CY5" s="88">
        <v>0</v>
      </c>
      <c r="CZ5" s="88">
        <f>+(EA5)*5%*12</f>
        <v>4840.2000000000007</v>
      </c>
      <c r="DA5" s="92">
        <f>SUM(CR5:CZ5)</f>
        <v>27560.977800000001</v>
      </c>
      <c r="DB5" s="88">
        <f>EE5*3%</f>
        <v>9434.000149219999</v>
      </c>
      <c r="DC5" s="88">
        <f>(BS5+BV5)*11%</f>
        <v>3658.7833333333333</v>
      </c>
      <c r="DD5" s="88">
        <f>(SUM(DG5:DI5,DK5,DL5,DN5,DO5,DP5,DJ5))*0.03</f>
        <v>119.06892000000001</v>
      </c>
      <c r="DE5" s="88">
        <f t="shared" ref="DE5" si="13">(DP5)*11%</f>
        <v>44.368500000000004</v>
      </c>
      <c r="DF5" s="92">
        <f>SUM(DB5:DE5)</f>
        <v>13256.220902553332</v>
      </c>
      <c r="DG5" s="88">
        <f t="shared" ref="DG5:DH7" si="14">(AD5*12)*0.03</f>
        <v>2904.12</v>
      </c>
      <c r="DH5" s="88">
        <f t="shared" si="14"/>
        <v>0</v>
      </c>
      <c r="DI5" s="88">
        <v>0</v>
      </c>
      <c r="DJ5" s="88">
        <f t="shared" ref="DJ5" si="15">(((DG5+DH5)/12)/30)*5</f>
        <v>40.335000000000001</v>
      </c>
      <c r="DK5" s="88">
        <f>(((DG5+DH5)/12)/30)*20</f>
        <v>161.34</v>
      </c>
      <c r="DL5" s="88">
        <f>(((DG5+DH5)/12)/30)*24</f>
        <v>193.608</v>
      </c>
      <c r="DM5" s="88">
        <v>0</v>
      </c>
      <c r="DN5" s="88">
        <f t="shared" ref="DN5" si="16">(((DG5+DH5)/12)/30)*9</f>
        <v>72.603000000000009</v>
      </c>
      <c r="DO5" s="88">
        <f t="shared" ref="DO5" si="17">(((DG5+DH5+DI5)/12)/30)*24</f>
        <v>193.608</v>
      </c>
      <c r="DP5" s="88">
        <f t="shared" ref="DP5" si="18">(((DG5+DH5+DI5)/12)/30)*50</f>
        <v>403.35</v>
      </c>
      <c r="DQ5" s="88">
        <f t="shared" ref="DQ5" si="19">(DG5+DH5+DI5)*9.97%</f>
        <v>289.54076400000002</v>
      </c>
      <c r="DR5" s="88">
        <v>0</v>
      </c>
      <c r="DS5" s="88">
        <f t="shared" ref="DS5" si="20">(DG5+DH5)*5%</f>
        <v>145.20599999999999</v>
      </c>
      <c r="DT5" s="88">
        <f t="shared" ref="DT5" si="21">(DG5+DH5+DI5)*5%</f>
        <v>145.20599999999999</v>
      </c>
      <c r="DU5" s="88">
        <v>0</v>
      </c>
      <c r="DV5" s="88">
        <f t="shared" ref="DV5" si="22">(DG5+DH5+DI5)*5.175%</f>
        <v>150.28820999999999</v>
      </c>
      <c r="DW5" s="92">
        <f>SUM(DG5:DV5)</f>
        <v>4699.2049740000002</v>
      </c>
      <c r="DX5" s="92">
        <f>SUM(BM5,CQ5,DA5,DW5)</f>
        <v>342027.64944066666</v>
      </c>
      <c r="DY5" s="92">
        <f>SUM(BM5,CQ5,DA5,DW5+DF5)</f>
        <v>355283.87034322001</v>
      </c>
      <c r="DZ5" s="114"/>
      <c r="EA5" s="88">
        <f>AD5+AE5</f>
        <v>8067</v>
      </c>
      <c r="EB5" s="88">
        <f>SUM(AD5:AT5)-AF5-AN5-AJ5-AK5-AL5-AM5</f>
        <v>11657</v>
      </c>
      <c r="EC5" s="88">
        <f>SUM(AD5:AT5)-AF5-AN5-AJ5-AK5-AL5-AM5</f>
        <v>11657</v>
      </c>
      <c r="ED5" s="88">
        <f>AD5+AH5+AI5+AN5+AE5</f>
        <v>8947</v>
      </c>
      <c r="EE5" s="88">
        <f>DX5-DA5-CN5</f>
        <v>314466.67164066667</v>
      </c>
      <c r="EG5" s="89"/>
      <c r="EH5" s="89"/>
      <c r="EI5" s="90"/>
      <c r="EJ5" s="106">
        <f>AV5</f>
        <v>96804</v>
      </c>
      <c r="EK5" s="106">
        <f>BN5</f>
        <v>1344.5</v>
      </c>
      <c r="EL5" s="106">
        <f>AW5</f>
        <v>0</v>
      </c>
      <c r="EM5" s="106">
        <f>BO5</f>
        <v>0</v>
      </c>
      <c r="EN5" s="106">
        <f>AZ5</f>
        <v>0</v>
      </c>
      <c r="EO5" s="106">
        <f>AX5</f>
        <v>0</v>
      </c>
      <c r="EP5" s="106">
        <f>AY5</f>
        <v>0</v>
      </c>
      <c r="EQ5" s="106">
        <f>BA5</f>
        <v>10560</v>
      </c>
      <c r="ER5" s="106">
        <f>BQ5</f>
        <v>0</v>
      </c>
      <c r="ES5" s="106">
        <f>BR5</f>
        <v>0</v>
      </c>
      <c r="ET5" s="106">
        <f>BS5+BY5</f>
        <v>21028.333333333332</v>
      </c>
      <c r="EU5" s="106">
        <f>BP5</f>
        <v>9325.6</v>
      </c>
      <c r="EV5" s="106">
        <v>0</v>
      </c>
      <c r="EW5" s="106">
        <f>CA5+BZ5</f>
        <v>1800</v>
      </c>
      <c r="EX5" s="106">
        <f>BX5</f>
        <v>1700</v>
      </c>
      <c r="EY5" s="106">
        <f>BC5+BU5</f>
        <v>0</v>
      </c>
      <c r="EZ5" s="106">
        <f>BB5+BT5</f>
        <v>0</v>
      </c>
      <c r="FA5" s="106">
        <f>BD5+BV5</f>
        <v>113433.33333333333</v>
      </c>
      <c r="FB5" s="106">
        <f>BE5+BW5</f>
        <v>0</v>
      </c>
      <c r="FC5" s="106">
        <f>+BF5</f>
        <v>0</v>
      </c>
      <c r="FD5" s="106">
        <f>+BG5</f>
        <v>0</v>
      </c>
      <c r="FE5" s="106">
        <f>CR5</f>
        <v>10704.1908</v>
      </c>
      <c r="FF5" s="106">
        <f>CS5</f>
        <v>0</v>
      </c>
      <c r="FG5" s="106">
        <f>CY5</f>
        <v>0</v>
      </c>
      <c r="FH5" s="106">
        <f>CT5</f>
        <v>5368.2000000000007</v>
      </c>
      <c r="FI5" s="106">
        <f>CU5</f>
        <v>0</v>
      </c>
      <c r="FJ5" s="106">
        <f>CV5</f>
        <v>5556.0869999999995</v>
      </c>
      <c r="FK5" s="106">
        <f>CW5</f>
        <v>0</v>
      </c>
      <c r="FL5" s="106">
        <f>CX5</f>
        <v>1092.3</v>
      </c>
      <c r="FM5" s="106">
        <v>0</v>
      </c>
      <c r="FN5" s="106">
        <f>CZ5</f>
        <v>4840.2000000000007</v>
      </c>
      <c r="FO5" s="106">
        <v>0</v>
      </c>
      <c r="FP5" s="106">
        <f>BH5+BI5</f>
        <v>9720</v>
      </c>
      <c r="FQ5" s="106">
        <f>BK5</f>
        <v>20400</v>
      </c>
      <c r="FR5" s="106">
        <f>BJ5</f>
        <v>2400</v>
      </c>
      <c r="FS5" s="106">
        <f>CB5</f>
        <v>2000</v>
      </c>
      <c r="FT5" s="106">
        <f>CC5</f>
        <v>0</v>
      </c>
      <c r="FU5" s="106">
        <f>CD5</f>
        <v>500</v>
      </c>
      <c r="FV5" s="106">
        <f>CF5</f>
        <v>0</v>
      </c>
      <c r="FW5" s="106">
        <v>0</v>
      </c>
      <c r="FX5" s="106">
        <f>CE5</f>
        <v>800</v>
      </c>
      <c r="FY5" s="106">
        <f t="shared" ref="FY5:GE5" si="23">CH5</f>
        <v>1400</v>
      </c>
      <c r="FZ5" s="106">
        <f t="shared" si="23"/>
        <v>900</v>
      </c>
      <c r="GA5" s="106">
        <f t="shared" si="23"/>
        <v>1400</v>
      </c>
      <c r="GB5" s="106">
        <f t="shared" si="23"/>
        <v>0</v>
      </c>
      <c r="GC5" s="106">
        <f t="shared" si="23"/>
        <v>0</v>
      </c>
      <c r="GD5" s="106">
        <f t="shared" si="23"/>
        <v>2420.1</v>
      </c>
      <c r="GE5" s="106">
        <f t="shared" si="23"/>
        <v>0</v>
      </c>
      <c r="GF5" s="106">
        <f>BL5</f>
        <v>0</v>
      </c>
      <c r="GG5" s="106">
        <v>0</v>
      </c>
      <c r="GH5" s="106">
        <f>DW5</f>
        <v>4699.2049740000002</v>
      </c>
      <c r="GI5" s="106">
        <f>CO5</f>
        <v>6453.5999999999995</v>
      </c>
      <c r="GJ5" s="106">
        <f>CP5</f>
        <v>5378</v>
      </c>
      <c r="GK5" s="106">
        <f>SUM(EJ5:GJ5)</f>
        <v>342027.6494406666</v>
      </c>
      <c r="GL5" s="106">
        <f>(GK5-SUM(FE5:FN5)-GE5)*0.03</f>
        <v>9434.0001492199972</v>
      </c>
      <c r="GM5" s="106">
        <f>DC5+DE5</f>
        <v>3703.1518333333333</v>
      </c>
      <c r="GN5" s="114"/>
    </row>
    <row r="6" spans="1:196" s="104" customFormat="1" ht="20.399999999999999" customHeight="1" x14ac:dyDescent="0.3">
      <c r="A6" s="94" t="s">
        <v>110</v>
      </c>
      <c r="B6" s="94" t="s">
        <v>111</v>
      </c>
      <c r="C6" s="94">
        <v>1101</v>
      </c>
      <c r="D6" s="95" t="s">
        <v>104</v>
      </c>
      <c r="E6" s="96" t="s">
        <v>112</v>
      </c>
      <c r="F6" s="97" t="s">
        <v>93</v>
      </c>
      <c r="G6" s="98" t="s">
        <v>95</v>
      </c>
      <c r="H6" s="87" t="str">
        <f>CONCATENATE(A6,".",C6,".",E6,".",F6)</f>
        <v>21126.15.3.15.1101.M001C0100000.04-062</v>
      </c>
      <c r="I6" s="97" t="s">
        <v>113</v>
      </c>
      <c r="J6" s="94">
        <v>52</v>
      </c>
      <c r="K6" s="94">
        <v>8</v>
      </c>
      <c r="L6" s="99" t="s">
        <v>107</v>
      </c>
      <c r="M6" s="99"/>
      <c r="N6" s="99"/>
      <c r="O6" s="95" t="str">
        <f t="shared" ref="O6:O7" si="24">CONCATENATE(L6," ",M6," ",N6)</f>
        <v xml:space="preserve">VACANTE  </v>
      </c>
      <c r="P6" s="94" t="s">
        <v>96</v>
      </c>
      <c r="Q6" s="99">
        <v>600</v>
      </c>
      <c r="R6" s="95" t="s">
        <v>103</v>
      </c>
      <c r="S6" s="95" t="s">
        <v>105</v>
      </c>
      <c r="T6" s="105"/>
      <c r="U6" s="101"/>
      <c r="V6" s="99"/>
      <c r="W6" s="99"/>
      <c r="X6" s="94"/>
      <c r="Y6" s="94"/>
      <c r="Z6" s="102"/>
      <c r="AA6" s="102"/>
      <c r="AB6" s="94" t="s">
        <v>98</v>
      </c>
      <c r="AC6" s="94">
        <v>0</v>
      </c>
      <c r="AD6" s="103">
        <v>8067</v>
      </c>
      <c r="AE6" s="103">
        <v>0</v>
      </c>
      <c r="AF6" s="103">
        <v>0</v>
      </c>
      <c r="AG6" s="103">
        <v>0</v>
      </c>
      <c r="AH6" s="103">
        <v>0</v>
      </c>
      <c r="AI6" s="103">
        <v>0</v>
      </c>
      <c r="AJ6" s="103">
        <v>0</v>
      </c>
      <c r="AK6" s="103">
        <v>0</v>
      </c>
      <c r="AL6" s="103">
        <v>5480</v>
      </c>
      <c r="AM6" s="103">
        <v>0</v>
      </c>
      <c r="AN6" s="103">
        <v>0</v>
      </c>
      <c r="AO6" s="103">
        <v>0</v>
      </c>
      <c r="AP6" s="103">
        <v>500</v>
      </c>
      <c r="AQ6" s="103">
        <v>310</v>
      </c>
      <c r="AR6" s="103">
        <v>200</v>
      </c>
      <c r="AS6" s="103">
        <v>1700</v>
      </c>
      <c r="AT6" s="103">
        <v>0</v>
      </c>
      <c r="AU6" s="110">
        <f>SUM(AD6:AT6)</f>
        <v>16257</v>
      </c>
      <c r="AV6" s="88">
        <f t="shared" ref="AV6:BC7" si="25">AD6*12</f>
        <v>96804</v>
      </c>
      <c r="AW6" s="88">
        <f t="shared" si="25"/>
        <v>0</v>
      </c>
      <c r="AX6" s="88">
        <f t="shared" si="25"/>
        <v>0</v>
      </c>
      <c r="AY6" s="88">
        <f t="shared" si="25"/>
        <v>0</v>
      </c>
      <c r="AZ6" s="88">
        <f t="shared" si="25"/>
        <v>0</v>
      </c>
      <c r="BA6" s="88">
        <f t="shared" si="25"/>
        <v>0</v>
      </c>
      <c r="BB6" s="88">
        <f t="shared" si="25"/>
        <v>0</v>
      </c>
      <c r="BC6" s="88">
        <f t="shared" si="25"/>
        <v>0</v>
      </c>
      <c r="BD6" s="88">
        <f t="shared" ref="BD6:BD7" si="26">AL6*12</f>
        <v>65760</v>
      </c>
      <c r="BE6" s="88">
        <f t="shared" ref="BE6:BE7" si="27">AM6*12</f>
        <v>0</v>
      </c>
      <c r="BF6" s="88">
        <f>AN6*12</f>
        <v>0</v>
      </c>
      <c r="BG6" s="88">
        <f t="shared" ref="BG6:BG7" si="28">AO6*12</f>
        <v>0</v>
      </c>
      <c r="BH6" s="88">
        <f t="shared" ref="BH6:BL7" si="29">AP6*12</f>
        <v>6000</v>
      </c>
      <c r="BI6" s="88">
        <f t="shared" si="29"/>
        <v>3720</v>
      </c>
      <c r="BJ6" s="88">
        <f t="shared" si="29"/>
        <v>2400</v>
      </c>
      <c r="BK6" s="88">
        <f t="shared" si="29"/>
        <v>20400</v>
      </c>
      <c r="BL6" s="88">
        <f t="shared" si="29"/>
        <v>0</v>
      </c>
      <c r="BM6" s="110">
        <f>SUM(AV6:BL6)</f>
        <v>195084</v>
      </c>
      <c r="BN6" s="88">
        <f>(AD6/30)*5</f>
        <v>1344.5</v>
      </c>
      <c r="BO6" s="88">
        <v>0</v>
      </c>
      <c r="BP6" s="88">
        <f>(EB6/30)*24</f>
        <v>8621.6</v>
      </c>
      <c r="BQ6" s="88">
        <v>0</v>
      </c>
      <c r="BR6" s="88">
        <v>0</v>
      </c>
      <c r="BS6" s="88">
        <f>((EC6/30)*50)</f>
        <v>17961.666666666668</v>
      </c>
      <c r="BT6" s="88">
        <f t="shared" ref="BT6:BT7" si="30">(AJ6/30)*50</f>
        <v>0</v>
      </c>
      <c r="BU6" s="88">
        <f t="shared" ref="BU6:BU7" si="31">(AK6/30)*50</f>
        <v>0</v>
      </c>
      <c r="BV6" s="88">
        <f>(((AN6+AJ6+AL6)/30)*50)</f>
        <v>9133.3333333333321</v>
      </c>
      <c r="BW6" s="88">
        <f t="shared" ref="BW6:BW7" si="32">(AM6/30)*50</f>
        <v>0</v>
      </c>
      <c r="BX6" s="88">
        <v>1700</v>
      </c>
      <c r="BY6" s="88">
        <v>1600</v>
      </c>
      <c r="BZ6" s="88">
        <v>600</v>
      </c>
      <c r="CA6" s="88">
        <v>1200</v>
      </c>
      <c r="CB6" s="88">
        <v>0</v>
      </c>
      <c r="CC6" s="93">
        <v>0</v>
      </c>
      <c r="CD6" s="88">
        <v>500</v>
      </c>
      <c r="CE6" s="88">
        <v>0</v>
      </c>
      <c r="CF6" s="88">
        <v>0</v>
      </c>
      <c r="CG6" s="88">
        <v>0</v>
      </c>
      <c r="CH6" s="88">
        <v>0</v>
      </c>
      <c r="CI6" s="88">
        <v>900</v>
      </c>
      <c r="CJ6" s="88">
        <v>0</v>
      </c>
      <c r="CK6" s="88">
        <v>1400</v>
      </c>
      <c r="CL6" s="88">
        <v>800</v>
      </c>
      <c r="CM6" s="88">
        <f>(EA6/30)*9</f>
        <v>2420.1</v>
      </c>
      <c r="CN6" s="93">
        <v>0</v>
      </c>
      <c r="CO6" s="88">
        <f t="shared" ref="CO6:CO7" si="33">(EA6/30)*24</f>
        <v>6453.5999999999995</v>
      </c>
      <c r="CP6" s="88">
        <f t="shared" ref="CP6:CP7" si="34">(EA6/30)*20</f>
        <v>5378</v>
      </c>
      <c r="CQ6" s="92">
        <f>SUM(BN6:CP6)</f>
        <v>60012.800000000003</v>
      </c>
      <c r="CR6" s="88">
        <f>((ED6)*9.97%)*12</f>
        <v>9651.3588000000018</v>
      </c>
      <c r="CS6" s="88">
        <v>0</v>
      </c>
      <c r="CT6" s="88">
        <f>+(ED6)*5%*12</f>
        <v>4840.2000000000007</v>
      </c>
      <c r="CU6" s="88">
        <v>0</v>
      </c>
      <c r="CV6" s="88">
        <f>((ED6)*5.175%)*12</f>
        <v>5009.607</v>
      </c>
      <c r="CW6" s="88">
        <f>((EA6*0.02)*3.25)*12</f>
        <v>6292.26</v>
      </c>
      <c r="CX6" s="88">
        <v>1092.3</v>
      </c>
      <c r="CY6" s="88">
        <v>0</v>
      </c>
      <c r="CZ6" s="88">
        <f>+(EA6)*5%*12</f>
        <v>4840.2000000000007</v>
      </c>
      <c r="DA6" s="92">
        <f t="shared" ref="DA6:DA7" si="35">SUM(CR6:CZ6)</f>
        <v>31725.925800000005</v>
      </c>
      <c r="DB6" s="88">
        <f>EE6*3%</f>
        <v>7799.5431832200011</v>
      </c>
      <c r="DC6" s="88">
        <f>(BS6+BV6)*11%</f>
        <v>2980.45</v>
      </c>
      <c r="DD6" s="88">
        <f>(SUM(DG6:DI6,DK6,DL6,DN6,DO6,DP6,DJ6))*0.03</f>
        <v>119.06892000000001</v>
      </c>
      <c r="DE6" s="88">
        <f>(DP6)*11%</f>
        <v>44.368500000000004</v>
      </c>
      <c r="DF6" s="92">
        <f>SUM(DB6:DE6)</f>
        <v>10943.430603220002</v>
      </c>
      <c r="DG6" s="88">
        <f t="shared" si="14"/>
        <v>2904.12</v>
      </c>
      <c r="DH6" s="88">
        <f t="shared" si="14"/>
        <v>0</v>
      </c>
      <c r="DI6" s="88">
        <v>0</v>
      </c>
      <c r="DJ6" s="88">
        <f>(((DG6+DH6)/12)/30)*5</f>
        <v>40.335000000000001</v>
      </c>
      <c r="DK6" s="88">
        <f t="shared" ref="DK6:DK7" si="36">(((DG6+DH6)/12)/30)*20</f>
        <v>161.34</v>
      </c>
      <c r="DL6" s="88">
        <f t="shared" ref="DL6:DL7" si="37">(((DG6+DH6)/12)/30)*24</f>
        <v>193.608</v>
      </c>
      <c r="DM6" s="88">
        <f>((DG6+DH6)*0.02)*3.25</f>
        <v>188.76779999999999</v>
      </c>
      <c r="DN6" s="88">
        <f>(((DG6+DH6)/12)/30)*9</f>
        <v>72.603000000000009</v>
      </c>
      <c r="DO6" s="88">
        <f>(((DG6+DH6+DI6)/12)/30)*24</f>
        <v>193.608</v>
      </c>
      <c r="DP6" s="88">
        <f>(((DG6+DH6+DI6)/12)/30)*50</f>
        <v>403.35</v>
      </c>
      <c r="DQ6" s="88">
        <f>(DG6+DH6+DI6)*9.97%</f>
        <v>289.54076400000002</v>
      </c>
      <c r="DR6" s="88">
        <v>0</v>
      </c>
      <c r="DS6" s="88">
        <f>(DG6+DH6)*5%</f>
        <v>145.20599999999999</v>
      </c>
      <c r="DT6" s="88">
        <f>(DG6+DH6+DI6)*5%</f>
        <v>145.20599999999999</v>
      </c>
      <c r="DU6" s="88">
        <v>0</v>
      </c>
      <c r="DV6" s="88">
        <f>(DG6+DH6+DI6)*5.175%</f>
        <v>150.28820999999999</v>
      </c>
      <c r="DW6" s="92">
        <f>SUM(DG6:DV6)</f>
        <v>4887.9727740000008</v>
      </c>
      <c r="DX6" s="92">
        <f t="shared" ref="DX6:DX7" si="38">SUM(BM6,CQ6,DA6,DW6)</f>
        <v>291710.69857400004</v>
      </c>
      <c r="DY6" s="92">
        <f t="shared" ref="DY6:DY7" si="39">SUM(BM6,CQ6,DA6,DW6+DF6)</f>
        <v>302654.12917721999</v>
      </c>
      <c r="DZ6" s="114"/>
      <c r="EA6" s="88">
        <f>AD6+AE6</f>
        <v>8067</v>
      </c>
      <c r="EB6" s="88">
        <f>SUM(AD6:AT6)-AF6-AN6-AJ6-AK6-AL6-AM6</f>
        <v>10777</v>
      </c>
      <c r="EC6" s="88">
        <f>SUM(AD6:AT6)-AF6-AN6-AJ6-AK6-AL6-AM6</f>
        <v>10777</v>
      </c>
      <c r="ED6" s="88">
        <f>AD6+AH6+AI6+AN6+AE6</f>
        <v>8067</v>
      </c>
      <c r="EE6" s="88">
        <f>DX6-DA6-CN6</f>
        <v>259984.77277400004</v>
      </c>
      <c r="EG6" s="89"/>
      <c r="EH6" s="89"/>
      <c r="EI6" s="90"/>
      <c r="EJ6" s="106">
        <f t="shared" ref="EJ6:EJ7" si="40">AV6</f>
        <v>96804</v>
      </c>
      <c r="EK6" s="106">
        <f t="shared" ref="EK6:EK7" si="41">BN6</f>
        <v>1344.5</v>
      </c>
      <c r="EL6" s="106">
        <f t="shared" ref="EL6:EL7" si="42">AW6</f>
        <v>0</v>
      </c>
      <c r="EM6" s="106">
        <f t="shared" ref="EM6:EM7" si="43">BO6</f>
        <v>0</v>
      </c>
      <c r="EN6" s="106">
        <f t="shared" ref="EN6:EN7" si="44">AZ6</f>
        <v>0</v>
      </c>
      <c r="EO6" s="106">
        <f t="shared" ref="EO6:EO7" si="45">AX6</f>
        <v>0</v>
      </c>
      <c r="EP6" s="106">
        <f t="shared" ref="EP6:EP7" si="46">AY6</f>
        <v>0</v>
      </c>
      <c r="EQ6" s="106">
        <f t="shared" ref="EQ6:EQ7" si="47">BA6</f>
        <v>0</v>
      </c>
      <c r="ER6" s="106">
        <f t="shared" ref="ER6:ER7" si="48">BQ6</f>
        <v>0</v>
      </c>
      <c r="ES6" s="106">
        <f t="shared" ref="ES6:ES7" si="49">BR6</f>
        <v>0</v>
      </c>
      <c r="ET6" s="106">
        <f t="shared" ref="ET6:ET7" si="50">BS6+BY6</f>
        <v>19561.666666666668</v>
      </c>
      <c r="EU6" s="106">
        <f t="shared" ref="EU6:EU7" si="51">BP6</f>
        <v>8621.6</v>
      </c>
      <c r="EV6" s="106">
        <v>0</v>
      </c>
      <c r="EW6" s="106">
        <f t="shared" ref="EW6:EW7" si="52">CA6+BZ6</f>
        <v>1800</v>
      </c>
      <c r="EX6" s="106">
        <f t="shared" ref="EX6:EX7" si="53">BX6</f>
        <v>1700</v>
      </c>
      <c r="EY6" s="106">
        <f t="shared" ref="EY6:EY7" si="54">BC6+BU6</f>
        <v>0</v>
      </c>
      <c r="EZ6" s="106">
        <f t="shared" ref="EZ6:EZ7" si="55">BB6+BT6</f>
        <v>0</v>
      </c>
      <c r="FA6" s="106">
        <f t="shared" ref="FA6:FA7" si="56">BD6+BV6</f>
        <v>74893.333333333328</v>
      </c>
      <c r="FB6" s="106">
        <f t="shared" ref="FB6:FB7" si="57">BE6+BW6</f>
        <v>0</v>
      </c>
      <c r="FC6" s="106">
        <f t="shared" ref="FC6:FC7" si="58">+BF6</f>
        <v>0</v>
      </c>
      <c r="FD6" s="106">
        <f t="shared" ref="FD6:FD7" si="59">+BG6</f>
        <v>0</v>
      </c>
      <c r="FE6" s="106">
        <f t="shared" ref="FE6:FE7" si="60">CR6</f>
        <v>9651.3588000000018</v>
      </c>
      <c r="FF6" s="106">
        <f t="shared" ref="FF6:FF7" si="61">CS6</f>
        <v>0</v>
      </c>
      <c r="FG6" s="106">
        <f t="shared" ref="FG6:FG7" si="62">CY6</f>
        <v>0</v>
      </c>
      <c r="FH6" s="106">
        <f t="shared" ref="FH6:FH7" si="63">CT6</f>
        <v>4840.2000000000007</v>
      </c>
      <c r="FI6" s="106">
        <f t="shared" ref="FI6:FI7" si="64">CU6</f>
        <v>0</v>
      </c>
      <c r="FJ6" s="106">
        <f t="shared" ref="FJ6:FJ7" si="65">CV6</f>
        <v>5009.607</v>
      </c>
      <c r="FK6" s="106">
        <f t="shared" ref="FK6:FK7" si="66">CW6</f>
        <v>6292.26</v>
      </c>
      <c r="FL6" s="106">
        <f t="shared" ref="FL6:FL7" si="67">CX6</f>
        <v>1092.3</v>
      </c>
      <c r="FM6" s="106">
        <v>0</v>
      </c>
      <c r="FN6" s="106">
        <f t="shared" ref="FN6:FN7" si="68">CZ6</f>
        <v>4840.2000000000007</v>
      </c>
      <c r="FO6" s="106">
        <v>0</v>
      </c>
      <c r="FP6" s="106">
        <f t="shared" ref="FP6:FP7" si="69">BH6+BI6</f>
        <v>9720</v>
      </c>
      <c r="FQ6" s="106">
        <f t="shared" ref="FQ6:FQ7" si="70">BK6</f>
        <v>20400</v>
      </c>
      <c r="FR6" s="106">
        <f t="shared" ref="FR6:FR7" si="71">BJ6</f>
        <v>2400</v>
      </c>
      <c r="FS6" s="106">
        <f t="shared" ref="FS6:FS7" si="72">CB6</f>
        <v>0</v>
      </c>
      <c r="FT6" s="106">
        <f t="shared" ref="FT6:FT7" si="73">CC6</f>
        <v>0</v>
      </c>
      <c r="FU6" s="106">
        <f t="shared" ref="FU6:FU7" si="74">CD6</f>
        <v>500</v>
      </c>
      <c r="FV6" s="106">
        <f t="shared" ref="FV6:FV7" si="75">CF6</f>
        <v>0</v>
      </c>
      <c r="FW6" s="106">
        <v>0</v>
      </c>
      <c r="FX6" s="106">
        <f t="shared" ref="FX6:FX7" si="76">CE6</f>
        <v>0</v>
      </c>
      <c r="FY6" s="106">
        <f t="shared" ref="FY6:FY7" si="77">CH6</f>
        <v>0</v>
      </c>
      <c r="FZ6" s="106">
        <f t="shared" ref="FZ6:FZ7" si="78">CI6</f>
        <v>900</v>
      </c>
      <c r="GA6" s="106">
        <f t="shared" ref="GA6:GA7" si="79">CJ6</f>
        <v>0</v>
      </c>
      <c r="GB6" s="106">
        <f t="shared" ref="GB6:GB7" si="80">CK6</f>
        <v>1400</v>
      </c>
      <c r="GC6" s="106">
        <f t="shared" ref="GC6:GC7" si="81">CL6</f>
        <v>800</v>
      </c>
      <c r="GD6" s="106">
        <f t="shared" ref="GD6:GD7" si="82">CM6</f>
        <v>2420.1</v>
      </c>
      <c r="GE6" s="106">
        <f t="shared" ref="GE6:GE7" si="83">CN6</f>
        <v>0</v>
      </c>
      <c r="GF6" s="106">
        <f t="shared" ref="GF6:GF7" si="84">BL6</f>
        <v>0</v>
      </c>
      <c r="GG6" s="106">
        <v>0</v>
      </c>
      <c r="GH6" s="106">
        <f t="shared" ref="GH6:GH7" si="85">DW6</f>
        <v>4887.9727740000008</v>
      </c>
      <c r="GI6" s="106">
        <f t="shared" ref="GI6:GI7" si="86">CO6</f>
        <v>6453.5999999999995</v>
      </c>
      <c r="GJ6" s="106">
        <f t="shared" ref="GJ6:GJ7" si="87">CP6</f>
        <v>5378</v>
      </c>
      <c r="GK6" s="106">
        <f t="shared" ref="GK6:GK7" si="88">SUM(EJ6:GJ6)</f>
        <v>291710.69857400004</v>
      </c>
      <c r="GL6" s="106">
        <f t="shared" ref="GL6:GL7" si="89">(GK6-SUM(FE6:FN6)-GE6)*0.03</f>
        <v>7799.5431832200011</v>
      </c>
      <c r="GM6" s="106">
        <f t="shared" ref="GM6:GM7" si="90">DC6+DE6</f>
        <v>3024.8184999999999</v>
      </c>
      <c r="GN6" s="114"/>
    </row>
    <row r="7" spans="1:196" s="104" customFormat="1" ht="20.399999999999999" customHeight="1" x14ac:dyDescent="0.3">
      <c r="A7" s="94" t="s">
        <v>110</v>
      </c>
      <c r="B7" s="94" t="s">
        <v>111</v>
      </c>
      <c r="C7" s="94">
        <v>1101</v>
      </c>
      <c r="D7" s="95" t="s">
        <v>104</v>
      </c>
      <c r="E7" s="96" t="s">
        <v>112</v>
      </c>
      <c r="F7" s="97" t="s">
        <v>93</v>
      </c>
      <c r="G7" s="98" t="s">
        <v>95</v>
      </c>
      <c r="H7" s="87" t="str">
        <f>CONCATENATE(A7,".",C7,".",E7,".",F7)</f>
        <v>21126.15.3.15.1101.M001C0100000.04-062</v>
      </c>
      <c r="I7" s="97" t="s">
        <v>114</v>
      </c>
      <c r="J7" s="94">
        <v>26</v>
      </c>
      <c r="K7" s="94">
        <v>8</v>
      </c>
      <c r="L7" s="99" t="s">
        <v>118</v>
      </c>
      <c r="M7" s="99" t="s">
        <v>119</v>
      </c>
      <c r="N7" s="99" t="s">
        <v>120</v>
      </c>
      <c r="O7" s="95" t="str">
        <f t="shared" si="24"/>
        <v xml:space="preserve">ALFARO PÉREZ JORGE </v>
      </c>
      <c r="P7" s="94" t="s">
        <v>96</v>
      </c>
      <c r="Q7" s="99">
        <v>700</v>
      </c>
      <c r="R7" s="95" t="s">
        <v>103</v>
      </c>
      <c r="S7" s="95" t="s">
        <v>103</v>
      </c>
      <c r="T7" s="100">
        <v>35171</v>
      </c>
      <c r="U7" s="101">
        <v>37135</v>
      </c>
      <c r="V7" s="99"/>
      <c r="W7" s="99"/>
      <c r="X7" s="94">
        <v>7</v>
      </c>
      <c r="Y7" s="94" t="s">
        <v>99</v>
      </c>
      <c r="Z7" s="102"/>
      <c r="AA7" s="102"/>
      <c r="AB7" s="94" t="s">
        <v>97</v>
      </c>
      <c r="AC7" s="94">
        <v>0</v>
      </c>
      <c r="AD7" s="103">
        <v>7643</v>
      </c>
      <c r="AE7" s="103">
        <v>0</v>
      </c>
      <c r="AF7" s="103">
        <v>0</v>
      </c>
      <c r="AG7" s="103">
        <v>0</v>
      </c>
      <c r="AH7" s="103">
        <v>0</v>
      </c>
      <c r="AI7" s="103">
        <v>220</v>
      </c>
      <c r="AJ7" s="103">
        <v>0</v>
      </c>
      <c r="AK7" s="103">
        <v>0</v>
      </c>
      <c r="AL7" s="103">
        <v>3127</v>
      </c>
      <c r="AM7" s="103">
        <v>0</v>
      </c>
      <c r="AN7" s="103">
        <v>0</v>
      </c>
      <c r="AO7" s="103">
        <v>0</v>
      </c>
      <c r="AP7" s="103">
        <v>500</v>
      </c>
      <c r="AQ7" s="103">
        <v>310</v>
      </c>
      <c r="AR7" s="103">
        <v>200</v>
      </c>
      <c r="AS7" s="103">
        <v>1424</v>
      </c>
      <c r="AT7" s="103">
        <v>0</v>
      </c>
      <c r="AU7" s="110">
        <f>SUM(AD7:AT7)</f>
        <v>13424</v>
      </c>
      <c r="AV7" s="88">
        <f t="shared" si="25"/>
        <v>91716</v>
      </c>
      <c r="AW7" s="88">
        <f t="shared" si="25"/>
        <v>0</v>
      </c>
      <c r="AX7" s="88">
        <f t="shared" si="25"/>
        <v>0</v>
      </c>
      <c r="AY7" s="88">
        <f t="shared" si="25"/>
        <v>0</v>
      </c>
      <c r="AZ7" s="88">
        <f t="shared" si="25"/>
        <v>0</v>
      </c>
      <c r="BA7" s="88">
        <f t="shared" si="25"/>
        <v>2640</v>
      </c>
      <c r="BB7" s="88">
        <f t="shared" si="25"/>
        <v>0</v>
      </c>
      <c r="BC7" s="88">
        <f t="shared" si="25"/>
        <v>0</v>
      </c>
      <c r="BD7" s="88">
        <f t="shared" si="26"/>
        <v>37524</v>
      </c>
      <c r="BE7" s="88">
        <f t="shared" si="27"/>
        <v>0</v>
      </c>
      <c r="BF7" s="88">
        <f>AN7*12</f>
        <v>0</v>
      </c>
      <c r="BG7" s="88">
        <f t="shared" si="28"/>
        <v>0</v>
      </c>
      <c r="BH7" s="88">
        <f t="shared" si="29"/>
        <v>6000</v>
      </c>
      <c r="BI7" s="88">
        <f t="shared" si="29"/>
        <v>3720</v>
      </c>
      <c r="BJ7" s="88">
        <f t="shared" si="29"/>
        <v>2400</v>
      </c>
      <c r="BK7" s="88">
        <f t="shared" si="29"/>
        <v>17088</v>
      </c>
      <c r="BL7" s="88">
        <f t="shared" si="29"/>
        <v>0</v>
      </c>
      <c r="BM7" s="110">
        <f>SUM(AV7:BL7)</f>
        <v>161088</v>
      </c>
      <c r="BN7" s="88">
        <f>(AD7/30)*5</f>
        <v>1273.8333333333335</v>
      </c>
      <c r="BO7" s="88">
        <v>0</v>
      </c>
      <c r="BP7" s="88">
        <f>(EB7/30)*24</f>
        <v>8237.6</v>
      </c>
      <c r="BQ7" s="88">
        <v>0</v>
      </c>
      <c r="BR7" s="88">
        <v>0</v>
      </c>
      <c r="BS7" s="88">
        <f>((EC7/30)*50)</f>
        <v>17161.666666666668</v>
      </c>
      <c r="BT7" s="88">
        <f t="shared" si="30"/>
        <v>0</v>
      </c>
      <c r="BU7" s="88">
        <f t="shared" si="31"/>
        <v>0</v>
      </c>
      <c r="BV7" s="88">
        <f>(((AN7+AJ7+AL7)/30)*50)</f>
        <v>5211.666666666667</v>
      </c>
      <c r="BW7" s="88">
        <f t="shared" si="32"/>
        <v>0</v>
      </c>
      <c r="BX7" s="88">
        <v>1700</v>
      </c>
      <c r="BY7" s="88">
        <v>1600</v>
      </c>
      <c r="BZ7" s="88">
        <v>600</v>
      </c>
      <c r="CA7" s="88">
        <v>1200</v>
      </c>
      <c r="CB7" s="88">
        <v>0</v>
      </c>
      <c r="CC7" s="93">
        <v>2000</v>
      </c>
      <c r="CD7" s="88">
        <v>500</v>
      </c>
      <c r="CE7" s="88">
        <v>0</v>
      </c>
      <c r="CF7" s="88">
        <v>0</v>
      </c>
      <c r="CG7" s="88">
        <v>0</v>
      </c>
      <c r="CH7" s="88">
        <v>1400</v>
      </c>
      <c r="CI7" s="88">
        <v>900</v>
      </c>
      <c r="CJ7" s="88">
        <v>0</v>
      </c>
      <c r="CK7" s="88">
        <v>0</v>
      </c>
      <c r="CL7" s="88">
        <v>0</v>
      </c>
      <c r="CM7" s="88">
        <f>(EA7/30)*9</f>
        <v>2292.9</v>
      </c>
      <c r="CN7" s="93">
        <v>13500</v>
      </c>
      <c r="CO7" s="88">
        <f t="shared" si="33"/>
        <v>6114.4000000000005</v>
      </c>
      <c r="CP7" s="88">
        <f t="shared" si="34"/>
        <v>5095.3333333333339</v>
      </c>
      <c r="CQ7" s="92">
        <f>SUM(BN7:CP7)</f>
        <v>68787.400000000009</v>
      </c>
      <c r="CR7" s="88">
        <f>((ED7)*9.97%)*12</f>
        <v>9407.2932000000019</v>
      </c>
      <c r="CS7" s="88">
        <v>0</v>
      </c>
      <c r="CT7" s="88">
        <f>+(ED7)*5%*12</f>
        <v>4717.8</v>
      </c>
      <c r="CU7" s="88">
        <v>0</v>
      </c>
      <c r="CV7" s="88">
        <f>((ED7)*5.175%)*12</f>
        <v>4882.9229999999998</v>
      </c>
      <c r="CW7" s="88">
        <v>0</v>
      </c>
      <c r="CX7" s="88">
        <v>1092.3</v>
      </c>
      <c r="CY7" s="88">
        <v>0</v>
      </c>
      <c r="CZ7" s="88">
        <f>+(EA7)*5%*12</f>
        <v>4585.8</v>
      </c>
      <c r="DA7" s="92">
        <f t="shared" si="35"/>
        <v>24686.1162</v>
      </c>
      <c r="DB7" s="88">
        <f>EE7*3%</f>
        <v>6624.8284693800006</v>
      </c>
      <c r="DC7" s="88">
        <f>(BS7+BV7)*11%</f>
        <v>2461.0666666666671</v>
      </c>
      <c r="DD7" s="88">
        <f>(SUM(DG7:DI7,DK7,DL7,DN7,DO7,DP7,DJ7))*0.03</f>
        <v>112.81067999999999</v>
      </c>
      <c r="DE7" s="88">
        <f>(DP7)*11%</f>
        <v>42.036499999999997</v>
      </c>
      <c r="DF7" s="92">
        <f>SUM(DB7:DE7)</f>
        <v>9240.7423160466678</v>
      </c>
      <c r="DG7" s="88">
        <f t="shared" si="14"/>
        <v>2751.48</v>
      </c>
      <c r="DH7" s="88">
        <f t="shared" si="14"/>
        <v>0</v>
      </c>
      <c r="DI7" s="88">
        <v>0</v>
      </c>
      <c r="DJ7" s="88">
        <f>(((DG7+DH7)/12)/30)*5</f>
        <v>38.214999999999996</v>
      </c>
      <c r="DK7" s="88">
        <f t="shared" si="36"/>
        <v>152.85999999999999</v>
      </c>
      <c r="DL7" s="88">
        <f t="shared" si="37"/>
        <v>183.43199999999999</v>
      </c>
      <c r="DM7" s="88">
        <v>0</v>
      </c>
      <c r="DN7" s="88">
        <f>(((DG7+DH7)/12)/30)*9</f>
        <v>68.786999999999992</v>
      </c>
      <c r="DO7" s="88">
        <f>(((DG7+DH7+DI7)/12)/30)*24</f>
        <v>183.43199999999999</v>
      </c>
      <c r="DP7" s="88">
        <f>(((DG7+DH7+DI7)/12)/30)*50</f>
        <v>382.15</v>
      </c>
      <c r="DQ7" s="88">
        <f>(DG7+DH7+DI7)*9.97%</f>
        <v>274.32255600000002</v>
      </c>
      <c r="DR7" s="88">
        <v>0</v>
      </c>
      <c r="DS7" s="88">
        <f>(DG7+DH7)*5%</f>
        <v>137.57400000000001</v>
      </c>
      <c r="DT7" s="88">
        <f>(DG7+DH7+DI7)*5%</f>
        <v>137.57400000000001</v>
      </c>
      <c r="DU7" s="88">
        <v>0</v>
      </c>
      <c r="DV7" s="88">
        <f>(DG7+DH7+DI7)*5.175%</f>
        <v>142.38908999999998</v>
      </c>
      <c r="DW7" s="92">
        <f>SUM(DG7:DV7)</f>
        <v>4452.2156459999987</v>
      </c>
      <c r="DX7" s="92">
        <f t="shared" si="38"/>
        <v>259013.73184600001</v>
      </c>
      <c r="DY7" s="92">
        <f t="shared" si="39"/>
        <v>268254.47416204668</v>
      </c>
      <c r="DZ7" s="114"/>
      <c r="EA7" s="88">
        <f>AD7+AE7</f>
        <v>7643</v>
      </c>
      <c r="EB7" s="88">
        <f>SUM(AD7:AT7)-AF7-AN7-AJ7-AK7-AL7-AM7</f>
        <v>10297</v>
      </c>
      <c r="EC7" s="88">
        <f>SUM(AD7:AT7)-AF7-AN7-AJ7-AK7-AL7-AM7</f>
        <v>10297</v>
      </c>
      <c r="ED7" s="88">
        <f>AD7+AH7+AI7+AN7+AE7</f>
        <v>7863</v>
      </c>
      <c r="EE7" s="88">
        <f>DX7-DA7-CN7</f>
        <v>220827.61564600002</v>
      </c>
      <c r="EG7" s="89"/>
      <c r="EH7" s="89"/>
      <c r="EI7" s="90"/>
      <c r="EJ7" s="106">
        <f t="shared" si="40"/>
        <v>91716</v>
      </c>
      <c r="EK7" s="106">
        <f t="shared" si="41"/>
        <v>1273.8333333333335</v>
      </c>
      <c r="EL7" s="106">
        <f t="shared" si="42"/>
        <v>0</v>
      </c>
      <c r="EM7" s="106">
        <f t="shared" si="43"/>
        <v>0</v>
      </c>
      <c r="EN7" s="106">
        <f t="shared" si="44"/>
        <v>0</v>
      </c>
      <c r="EO7" s="106">
        <f t="shared" si="45"/>
        <v>0</v>
      </c>
      <c r="EP7" s="106">
        <f t="shared" si="46"/>
        <v>0</v>
      </c>
      <c r="EQ7" s="106">
        <f t="shared" si="47"/>
        <v>2640</v>
      </c>
      <c r="ER7" s="106">
        <f t="shared" si="48"/>
        <v>0</v>
      </c>
      <c r="ES7" s="106">
        <f t="shared" si="49"/>
        <v>0</v>
      </c>
      <c r="ET7" s="106">
        <f t="shared" si="50"/>
        <v>18761.666666666668</v>
      </c>
      <c r="EU7" s="106">
        <f t="shared" si="51"/>
        <v>8237.6</v>
      </c>
      <c r="EV7" s="106">
        <v>0</v>
      </c>
      <c r="EW7" s="106">
        <f t="shared" si="52"/>
        <v>1800</v>
      </c>
      <c r="EX7" s="106">
        <f t="shared" si="53"/>
        <v>1700</v>
      </c>
      <c r="EY7" s="106">
        <f t="shared" si="54"/>
        <v>0</v>
      </c>
      <c r="EZ7" s="106">
        <f t="shared" si="55"/>
        <v>0</v>
      </c>
      <c r="FA7" s="106">
        <f t="shared" si="56"/>
        <v>42735.666666666664</v>
      </c>
      <c r="FB7" s="106">
        <f t="shared" si="57"/>
        <v>0</v>
      </c>
      <c r="FC7" s="106">
        <f t="shared" si="58"/>
        <v>0</v>
      </c>
      <c r="FD7" s="106">
        <f t="shared" si="59"/>
        <v>0</v>
      </c>
      <c r="FE7" s="106">
        <f t="shared" si="60"/>
        <v>9407.2932000000019</v>
      </c>
      <c r="FF7" s="106">
        <f t="shared" si="61"/>
        <v>0</v>
      </c>
      <c r="FG7" s="106">
        <f t="shared" si="62"/>
        <v>0</v>
      </c>
      <c r="FH7" s="106">
        <f t="shared" si="63"/>
        <v>4717.8</v>
      </c>
      <c r="FI7" s="106">
        <f t="shared" si="64"/>
        <v>0</v>
      </c>
      <c r="FJ7" s="106">
        <f t="shared" si="65"/>
        <v>4882.9229999999998</v>
      </c>
      <c r="FK7" s="106">
        <f t="shared" si="66"/>
        <v>0</v>
      </c>
      <c r="FL7" s="106">
        <f t="shared" si="67"/>
        <v>1092.3</v>
      </c>
      <c r="FM7" s="106">
        <v>0</v>
      </c>
      <c r="FN7" s="106">
        <f t="shared" si="68"/>
        <v>4585.8</v>
      </c>
      <c r="FO7" s="106">
        <v>0</v>
      </c>
      <c r="FP7" s="106">
        <f t="shared" si="69"/>
        <v>9720</v>
      </c>
      <c r="FQ7" s="106">
        <f t="shared" si="70"/>
        <v>17088</v>
      </c>
      <c r="FR7" s="106">
        <f t="shared" si="71"/>
        <v>2400</v>
      </c>
      <c r="FS7" s="106">
        <f t="shared" si="72"/>
        <v>0</v>
      </c>
      <c r="FT7" s="106">
        <f t="shared" si="73"/>
        <v>2000</v>
      </c>
      <c r="FU7" s="106">
        <f t="shared" si="74"/>
        <v>500</v>
      </c>
      <c r="FV7" s="106">
        <f t="shared" si="75"/>
        <v>0</v>
      </c>
      <c r="FW7" s="106">
        <v>0</v>
      </c>
      <c r="FX7" s="106">
        <f t="shared" si="76"/>
        <v>0</v>
      </c>
      <c r="FY7" s="106">
        <f t="shared" si="77"/>
        <v>1400</v>
      </c>
      <c r="FZ7" s="106">
        <f t="shared" si="78"/>
        <v>900</v>
      </c>
      <c r="GA7" s="106">
        <f t="shared" si="79"/>
        <v>0</v>
      </c>
      <c r="GB7" s="106">
        <f t="shared" si="80"/>
        <v>0</v>
      </c>
      <c r="GC7" s="106">
        <f t="shared" si="81"/>
        <v>0</v>
      </c>
      <c r="GD7" s="106">
        <f t="shared" si="82"/>
        <v>2292.9</v>
      </c>
      <c r="GE7" s="106">
        <f t="shared" si="83"/>
        <v>13500</v>
      </c>
      <c r="GF7" s="106">
        <f t="shared" si="84"/>
        <v>0</v>
      </c>
      <c r="GG7" s="106">
        <v>0</v>
      </c>
      <c r="GH7" s="106">
        <f t="shared" si="85"/>
        <v>4452.2156459999987</v>
      </c>
      <c r="GI7" s="106">
        <f t="shared" si="86"/>
        <v>6114.4000000000005</v>
      </c>
      <c r="GJ7" s="106">
        <f t="shared" si="87"/>
        <v>5095.3333333333339</v>
      </c>
      <c r="GK7" s="106">
        <f t="shared" si="88"/>
        <v>259013.73184599998</v>
      </c>
      <c r="GL7" s="106">
        <f t="shared" si="89"/>
        <v>6624.8284693799997</v>
      </c>
      <c r="GM7" s="106">
        <f t="shared" si="90"/>
        <v>2503.1031666666672</v>
      </c>
      <c r="GN7" s="114"/>
    </row>
    <row r="8" spans="1:196" s="3" customFormat="1" ht="15" x14ac:dyDescent="0.25">
      <c r="A8" s="10"/>
      <c r="B8" s="10"/>
      <c r="C8" s="15"/>
      <c r="D8"/>
      <c r="E8" s="11"/>
      <c r="F8" s="12"/>
      <c r="G8" s="16"/>
      <c r="H8" s="2"/>
      <c r="I8" s="12"/>
      <c r="J8" s="15"/>
      <c r="K8" s="15"/>
      <c r="L8"/>
      <c r="M8"/>
      <c r="N8"/>
      <c r="O8"/>
      <c r="P8" s="10"/>
      <c r="Q8" s="17"/>
      <c r="R8" s="17"/>
      <c r="S8" s="23"/>
      <c r="T8" s="20"/>
      <c r="U8" s="13"/>
      <c r="V8"/>
      <c r="W8"/>
      <c r="X8" s="10"/>
      <c r="Y8" s="10"/>
      <c r="Z8" s="10"/>
      <c r="AA8" s="10"/>
      <c r="AB8" s="10"/>
      <c r="AC8" s="10"/>
      <c r="AD8" s="14"/>
      <c r="AE8" s="14"/>
      <c r="AF8" s="14"/>
      <c r="AG8" s="14"/>
      <c r="AH8" s="14"/>
      <c r="AI8" s="14"/>
      <c r="AJ8" s="14"/>
      <c r="AK8" s="14"/>
      <c r="AL8" s="14"/>
      <c r="AM8" s="14"/>
      <c r="AN8" s="14"/>
      <c r="AO8" s="14"/>
      <c r="AP8" s="14"/>
      <c r="AQ8" s="14"/>
      <c r="AR8" s="14"/>
      <c r="AS8" s="14"/>
      <c r="AT8" s="14"/>
      <c r="AU8" s="5"/>
      <c r="AV8" s="18"/>
      <c r="AW8" s="4"/>
      <c r="AX8" s="4"/>
      <c r="AY8" s="4"/>
      <c r="AZ8" s="4"/>
      <c r="BA8" s="4"/>
      <c r="BB8" s="4"/>
      <c r="BC8" s="4"/>
      <c r="BD8" s="4"/>
      <c r="BE8" s="4"/>
      <c r="BF8" s="4"/>
      <c r="BG8" s="4"/>
      <c r="BH8" s="4"/>
      <c r="BI8" s="4"/>
      <c r="BJ8" s="4"/>
      <c r="BK8" s="4"/>
      <c r="BL8" s="4"/>
      <c r="BM8" s="5"/>
      <c r="BN8" s="4"/>
      <c r="BO8" s="4"/>
      <c r="BP8" s="4"/>
      <c r="BQ8" s="4"/>
      <c r="BR8" s="4"/>
      <c r="BS8" s="4"/>
      <c r="BT8" s="4"/>
      <c r="BU8" s="4"/>
      <c r="BV8" s="4"/>
      <c r="BW8" s="4"/>
      <c r="BX8" s="4"/>
      <c r="BY8" s="4"/>
      <c r="BZ8" s="4"/>
      <c r="CA8" s="4"/>
      <c r="CB8" s="4"/>
      <c r="CC8" s="6"/>
      <c r="CD8" s="6"/>
      <c r="CE8" s="4"/>
      <c r="CF8" s="4"/>
      <c r="CG8" s="4"/>
      <c r="CH8" s="4"/>
      <c r="CI8" s="4"/>
      <c r="CJ8" s="4"/>
      <c r="CK8" s="4"/>
      <c r="CL8" s="4"/>
      <c r="CM8" s="4"/>
      <c r="CN8" s="6"/>
      <c r="CO8" s="4"/>
      <c r="CP8" s="4"/>
      <c r="CQ8" s="5"/>
      <c r="CR8" s="4"/>
      <c r="CS8" s="4"/>
      <c r="CT8" s="4"/>
      <c r="CU8" s="4"/>
      <c r="CV8" s="4"/>
      <c r="CW8" s="4"/>
      <c r="CX8" s="4"/>
      <c r="CY8" s="4"/>
      <c r="CZ8" s="4"/>
      <c r="DA8" s="5"/>
      <c r="DB8" s="4"/>
      <c r="DC8" s="4"/>
      <c r="DD8" s="4"/>
      <c r="DE8" s="4"/>
      <c r="DF8" s="5"/>
      <c r="DG8" s="4"/>
      <c r="DH8" s="4"/>
      <c r="DI8" s="4"/>
      <c r="DJ8" s="4"/>
      <c r="DK8" s="4"/>
      <c r="DL8" s="4"/>
      <c r="DM8" s="4"/>
      <c r="DN8" s="4"/>
      <c r="DO8" s="4"/>
      <c r="DP8" s="4"/>
      <c r="DQ8" s="4"/>
      <c r="DR8" s="4"/>
      <c r="DS8" s="4"/>
      <c r="DT8" s="4"/>
      <c r="DU8" s="4"/>
      <c r="DV8" s="4"/>
      <c r="DW8" s="5"/>
      <c r="DX8" s="5"/>
      <c r="DY8" s="5"/>
      <c r="DZ8" s="115"/>
      <c r="EA8" s="4"/>
      <c r="EB8" s="4"/>
      <c r="EC8" s="4"/>
      <c r="ED8" s="4"/>
      <c r="EE8" s="4"/>
      <c r="EF8" s="7"/>
      <c r="EG8" s="8"/>
      <c r="EH8" s="8"/>
      <c r="EI8" s="19"/>
    </row>
    <row r="9" spans="1:196" s="3" customFormat="1" ht="15" x14ac:dyDescent="0.25">
      <c r="A9" s="10"/>
      <c r="B9" s="10"/>
      <c r="C9" s="15"/>
      <c r="D9"/>
      <c r="E9" s="11"/>
      <c r="F9" s="12"/>
      <c r="G9" s="16"/>
      <c r="H9" s="2"/>
      <c r="I9" s="12"/>
      <c r="J9" s="15"/>
      <c r="K9" s="15"/>
      <c r="L9"/>
      <c r="M9"/>
      <c r="N9"/>
      <c r="O9"/>
      <c r="P9" s="10"/>
      <c r="Q9" s="17"/>
      <c r="R9" s="17"/>
      <c r="S9" s="23"/>
      <c r="T9" s="20"/>
      <c r="U9" s="13"/>
      <c r="V9"/>
      <c r="W9"/>
      <c r="X9" s="10"/>
      <c r="Y9" s="10"/>
      <c r="Z9" s="10"/>
      <c r="AA9" s="10"/>
      <c r="AB9" s="10"/>
      <c r="AC9" s="10"/>
      <c r="AD9" s="14"/>
      <c r="AE9" s="14"/>
      <c r="AF9" s="14"/>
      <c r="AG9" s="14"/>
      <c r="AH9" s="14"/>
      <c r="AI9" s="14"/>
      <c r="AJ9" s="14"/>
      <c r="AK9" s="14"/>
      <c r="AL9" s="14"/>
      <c r="AM9" s="14"/>
      <c r="AN9" s="14"/>
      <c r="AO9" s="14"/>
      <c r="AP9" s="14"/>
      <c r="AQ9" s="14"/>
      <c r="AR9" s="14"/>
      <c r="AS9" s="14"/>
      <c r="AT9" s="14"/>
      <c r="AU9" s="5"/>
      <c r="AV9" s="18"/>
      <c r="AW9" s="4"/>
      <c r="AX9" s="4"/>
      <c r="AY9" s="4"/>
      <c r="AZ9" s="4"/>
      <c r="BA9" s="4"/>
      <c r="BB9" s="4"/>
      <c r="BC9" s="4"/>
      <c r="BD9" s="4"/>
      <c r="BE9" s="4"/>
      <c r="BF9" s="4"/>
      <c r="BG9" s="4"/>
      <c r="BH9" s="4"/>
      <c r="BI9" s="4"/>
      <c r="BJ9" s="4"/>
      <c r="BK9" s="4"/>
      <c r="BL9" s="4"/>
      <c r="BM9" s="5"/>
      <c r="BN9" s="4"/>
      <c r="BO9" s="4"/>
      <c r="BP9" s="4"/>
      <c r="BQ9" s="4"/>
      <c r="BR9" s="4"/>
      <c r="BS9" s="4"/>
      <c r="BT9" s="4"/>
      <c r="BU9" s="4"/>
      <c r="BV9" s="4"/>
      <c r="BW9" s="4"/>
      <c r="BX9" s="4"/>
      <c r="BY9" s="4"/>
      <c r="BZ9" s="4"/>
      <c r="CA9" s="4"/>
      <c r="CB9" s="4"/>
      <c r="CC9" s="6"/>
      <c r="CD9" s="6"/>
      <c r="CE9" s="4"/>
      <c r="CF9" s="4"/>
      <c r="CG9" s="4"/>
      <c r="CH9" s="4"/>
      <c r="CI9" s="4"/>
      <c r="CJ9" s="4"/>
      <c r="CK9" s="4"/>
      <c r="CL9" s="4"/>
      <c r="CM9" s="4"/>
      <c r="CN9" s="6"/>
      <c r="CO9" s="4"/>
      <c r="CP9" s="4"/>
      <c r="CQ9" s="5"/>
      <c r="CR9" s="4"/>
      <c r="CS9" s="4"/>
      <c r="CT9" s="4"/>
      <c r="CU9" s="4"/>
      <c r="CV9" s="4"/>
      <c r="CW9" s="4"/>
      <c r="CX9" s="4"/>
      <c r="CY9" s="4"/>
      <c r="CZ9" s="4"/>
      <c r="DA9" s="5"/>
      <c r="DB9" s="4"/>
      <c r="DC9" s="4"/>
      <c r="DD9" s="4"/>
      <c r="DE9" s="4"/>
      <c r="DF9" s="5"/>
      <c r="DG9" s="4"/>
      <c r="DH9" s="4"/>
      <c r="DI9" s="4"/>
      <c r="DJ9" s="4"/>
      <c r="DK9" s="4"/>
      <c r="DL9" s="4"/>
      <c r="DM9" s="4"/>
      <c r="DN9" s="4"/>
      <c r="DO9" s="4"/>
      <c r="DP9" s="4"/>
      <c r="DQ9" s="4"/>
      <c r="DR9" s="4"/>
      <c r="DS9" s="4"/>
      <c r="DT9" s="4"/>
      <c r="DU9" s="4"/>
      <c r="DV9" s="4"/>
      <c r="DW9" s="5"/>
      <c r="DX9" s="5"/>
      <c r="DY9" s="5"/>
      <c r="DZ9" s="7"/>
      <c r="EA9" s="4"/>
      <c r="EB9" s="4"/>
      <c r="EC9" s="4"/>
      <c r="ED9" s="4"/>
      <c r="EE9" s="4"/>
      <c r="EF9" s="7"/>
      <c r="EG9" s="8"/>
      <c r="EH9" s="8"/>
      <c r="EI9" s="19"/>
      <c r="GK9" s="111"/>
    </row>
    <row r="10" spans="1:196" s="3" customFormat="1" ht="15" x14ac:dyDescent="0.25">
      <c r="A10" s="10"/>
      <c r="B10" s="10"/>
      <c r="C10" s="15"/>
      <c r="D10"/>
      <c r="E10" s="11"/>
      <c r="F10" s="12"/>
      <c r="G10" s="16"/>
      <c r="H10" s="2"/>
      <c r="I10" s="12"/>
      <c r="J10" s="15"/>
      <c r="K10" s="15"/>
      <c r="L10"/>
      <c r="M10"/>
      <c r="N10"/>
      <c r="O10"/>
      <c r="P10" s="10"/>
      <c r="Q10" s="17"/>
      <c r="R10" s="17"/>
      <c r="S10" s="23"/>
      <c r="T10" s="20"/>
      <c r="U10" s="13"/>
      <c r="V10"/>
      <c r="W10"/>
      <c r="X10" s="10"/>
      <c r="Y10" s="10"/>
      <c r="Z10" s="10"/>
      <c r="AA10" s="10"/>
      <c r="AB10" s="10"/>
      <c r="AC10" s="10"/>
      <c r="AD10" s="14"/>
      <c r="AE10" s="14"/>
      <c r="AF10" s="14"/>
      <c r="AG10" s="14"/>
      <c r="AH10" s="14"/>
      <c r="AI10" s="14"/>
      <c r="AJ10" s="14"/>
      <c r="AK10" s="14"/>
      <c r="AL10" s="14"/>
      <c r="AM10" s="14"/>
      <c r="AN10" s="14"/>
      <c r="AO10" s="14"/>
      <c r="AP10" s="14"/>
      <c r="AQ10" s="14"/>
      <c r="AR10" s="14"/>
      <c r="AS10" s="14"/>
      <c r="AT10" s="14"/>
      <c r="AU10" s="5"/>
      <c r="AV10" s="18"/>
      <c r="AW10" s="4"/>
      <c r="AX10" s="4"/>
      <c r="AY10" s="4"/>
      <c r="AZ10" s="4"/>
      <c r="BA10" s="4"/>
      <c r="BB10" s="4"/>
      <c r="BC10" s="4"/>
      <c r="BD10" s="4"/>
      <c r="BE10" s="4"/>
      <c r="BF10" s="4"/>
      <c r="BG10" s="4"/>
      <c r="BH10" s="4"/>
      <c r="BI10" s="4"/>
      <c r="BJ10" s="4"/>
      <c r="BK10" s="4"/>
      <c r="BL10" s="4"/>
      <c r="BM10" s="5"/>
      <c r="BN10" s="4"/>
      <c r="BO10" s="4"/>
      <c r="BP10" s="4"/>
      <c r="BQ10" s="4"/>
      <c r="BR10" s="4"/>
      <c r="BS10" s="4"/>
      <c r="BT10" s="4"/>
      <c r="BU10" s="4"/>
      <c r="BV10" s="4"/>
      <c r="BW10" s="4"/>
      <c r="BX10" s="4"/>
      <c r="BY10" s="4"/>
      <c r="BZ10" s="4"/>
      <c r="CA10" s="4"/>
      <c r="CB10" s="4"/>
      <c r="CC10" s="6"/>
      <c r="CD10" s="6"/>
      <c r="CE10" s="4"/>
      <c r="CF10" s="4"/>
      <c r="CG10" s="4"/>
      <c r="CH10" s="4"/>
      <c r="CI10" s="4"/>
      <c r="CJ10" s="4"/>
      <c r="CK10" s="4"/>
      <c r="CL10" s="4"/>
      <c r="CM10" s="4"/>
      <c r="CN10" s="6"/>
      <c r="CO10" s="4"/>
      <c r="CP10" s="4"/>
      <c r="CQ10" s="5"/>
      <c r="CR10" s="4"/>
      <c r="CS10" s="4"/>
      <c r="CT10" s="4"/>
      <c r="CU10" s="4"/>
      <c r="CV10" s="4"/>
      <c r="CW10" s="4"/>
      <c r="CX10" s="4"/>
      <c r="CY10" s="4"/>
      <c r="CZ10" s="4"/>
      <c r="DA10" s="5"/>
      <c r="DB10" s="4"/>
      <c r="DC10" s="4"/>
      <c r="DD10" s="4"/>
      <c r="DE10" s="4"/>
      <c r="DF10" s="5"/>
      <c r="DG10" s="4"/>
      <c r="DH10" s="4"/>
      <c r="DI10" s="4"/>
      <c r="DJ10" s="4"/>
      <c r="DK10" s="4"/>
      <c r="DL10" s="4"/>
      <c r="DM10" s="4"/>
      <c r="DN10" s="4"/>
      <c r="DO10" s="4"/>
      <c r="DP10" s="4"/>
      <c r="DQ10" s="4"/>
      <c r="DR10" s="4"/>
      <c r="DS10" s="4"/>
      <c r="DT10" s="4"/>
      <c r="DU10" s="4"/>
      <c r="DV10" s="4"/>
      <c r="DW10" s="5"/>
      <c r="DX10" s="5"/>
      <c r="DY10" s="5"/>
      <c r="DZ10" s="7"/>
      <c r="EA10" s="4"/>
      <c r="EB10" s="4"/>
      <c r="EC10" s="4"/>
      <c r="ED10" s="4"/>
      <c r="EE10" s="4"/>
      <c r="EF10" s="7"/>
      <c r="EG10" s="8"/>
      <c r="EH10" s="8"/>
      <c r="EI10" s="19"/>
      <c r="GK10" s="112"/>
    </row>
    <row r="11" spans="1:196" s="3" customFormat="1" ht="15" x14ac:dyDescent="0.25">
      <c r="A11" s="10"/>
      <c r="B11" s="10"/>
      <c r="C11" s="15"/>
      <c r="D11"/>
      <c r="E11" s="11"/>
      <c r="F11" s="12"/>
      <c r="G11" s="16"/>
      <c r="H11" s="2"/>
      <c r="I11" s="12"/>
      <c r="J11" s="15"/>
      <c r="K11" s="15"/>
      <c r="L11"/>
      <c r="M11"/>
      <c r="N11"/>
      <c r="O11"/>
      <c r="P11" s="10"/>
      <c r="Q11" s="17"/>
      <c r="R11" s="17"/>
      <c r="S11" s="23"/>
      <c r="T11" s="20"/>
      <c r="U11" s="13"/>
      <c r="V11"/>
      <c r="W11"/>
      <c r="X11" s="10"/>
      <c r="Y11" s="10"/>
      <c r="Z11" s="10"/>
      <c r="AA11" s="10"/>
      <c r="AB11" s="10"/>
      <c r="AC11" s="10"/>
      <c r="AD11" s="14"/>
      <c r="AE11" s="14"/>
      <c r="AF11" s="14"/>
      <c r="AG11" s="14"/>
      <c r="AH11" s="14"/>
      <c r="AI11" s="14"/>
      <c r="AJ11" s="14"/>
      <c r="AK11" s="14"/>
      <c r="AL11" s="14"/>
      <c r="AM11" s="14"/>
      <c r="AN11" s="14"/>
      <c r="AO11" s="14"/>
      <c r="AP11" s="14"/>
      <c r="AQ11" s="14"/>
      <c r="AR11" s="14"/>
      <c r="AS11" s="14"/>
      <c r="AT11" s="14"/>
      <c r="AU11" s="5"/>
      <c r="AV11" s="18"/>
      <c r="AW11" s="4"/>
      <c r="AX11" s="4"/>
      <c r="AY11" s="4"/>
      <c r="AZ11" s="4"/>
      <c r="BA11" s="4"/>
      <c r="BB11" s="4"/>
      <c r="BC11" s="4"/>
      <c r="BD11" s="4"/>
      <c r="BE11" s="4"/>
      <c r="BF11" s="4"/>
      <c r="BG11" s="4"/>
      <c r="BH11" s="4"/>
      <c r="BI11" s="4"/>
      <c r="BJ11" s="4"/>
      <c r="BK11" s="4"/>
      <c r="BL11" s="4"/>
      <c r="BM11" s="5"/>
      <c r="BN11" s="4"/>
      <c r="BO11" s="4"/>
      <c r="BP11" s="4"/>
      <c r="BQ11" s="4"/>
      <c r="BR11" s="4"/>
      <c r="BS11" s="4"/>
      <c r="BT11" s="4"/>
      <c r="BU11" s="4"/>
      <c r="BV11" s="4"/>
      <c r="BW11" s="4"/>
      <c r="BX11" s="4"/>
      <c r="BY11" s="4"/>
      <c r="BZ11" s="4"/>
      <c r="CA11" s="4"/>
      <c r="CB11" s="4"/>
      <c r="CC11" s="6"/>
      <c r="CD11" s="6"/>
      <c r="CE11" s="4"/>
      <c r="CF11" s="4"/>
      <c r="CG11" s="4"/>
      <c r="CH11" s="4"/>
      <c r="CI11" s="4"/>
      <c r="CJ11" s="4"/>
      <c r="CK11" s="4"/>
      <c r="CL11" s="4"/>
      <c r="CM11" s="4"/>
      <c r="CN11" s="6"/>
      <c r="CO11" s="4"/>
      <c r="CP11" s="4"/>
      <c r="CQ11" s="5"/>
      <c r="CR11" s="4"/>
      <c r="CS11" s="4"/>
      <c r="CT11" s="4"/>
      <c r="CU11" s="4"/>
      <c r="CV11" s="4"/>
      <c r="CW11" s="4"/>
      <c r="CX11" s="4"/>
      <c r="CY11" s="4"/>
      <c r="CZ11" s="4"/>
      <c r="DA11" s="5"/>
      <c r="DB11" s="4"/>
      <c r="DC11" s="4"/>
      <c r="DD11" s="4"/>
      <c r="DE11" s="4"/>
      <c r="DF11" s="5"/>
      <c r="DG11" s="4"/>
      <c r="DH11" s="4"/>
      <c r="DI11" s="4"/>
      <c r="DJ11" s="4"/>
      <c r="DK11" s="4"/>
      <c r="DL11" s="4"/>
      <c r="DM11" s="4"/>
      <c r="DN11" s="4"/>
      <c r="DO11" s="4"/>
      <c r="DP11" s="4"/>
      <c r="DQ11" s="4"/>
      <c r="DR11" s="4"/>
      <c r="DS11" s="4"/>
      <c r="DT11" s="4"/>
      <c r="DU11" s="4"/>
      <c r="DV11" s="4"/>
      <c r="DW11" s="5"/>
      <c r="DX11" s="5"/>
      <c r="DY11" s="5"/>
      <c r="DZ11" s="7"/>
      <c r="EA11" s="4"/>
      <c r="EB11" s="4"/>
      <c r="EC11" s="4"/>
      <c r="ED11" s="4"/>
      <c r="EE11" s="4"/>
      <c r="EF11" s="7"/>
      <c r="EG11" s="8"/>
      <c r="EH11" s="8"/>
      <c r="EI11" s="19"/>
    </row>
    <row r="12" spans="1:196" s="3" customFormat="1" ht="15" x14ac:dyDescent="0.25">
      <c r="A12" s="10"/>
      <c r="B12" s="10"/>
      <c r="C12" s="15"/>
      <c r="D12"/>
      <c r="E12" s="11"/>
      <c r="F12" s="12"/>
      <c r="G12" s="16"/>
      <c r="H12" s="2"/>
      <c r="I12" s="12"/>
      <c r="J12" s="15"/>
      <c r="K12" s="15"/>
      <c r="L12"/>
      <c r="M12"/>
      <c r="N12"/>
      <c r="O12"/>
      <c r="P12" s="10"/>
      <c r="Q12" s="17"/>
      <c r="R12" s="17"/>
      <c r="S12" s="23"/>
      <c r="T12" s="20"/>
      <c r="U12" s="13"/>
      <c r="V12"/>
      <c r="W12"/>
      <c r="X12" s="10"/>
      <c r="Y12" s="10"/>
      <c r="Z12" s="10"/>
      <c r="AA12" s="10"/>
      <c r="AB12" s="10"/>
      <c r="AC12" s="10"/>
      <c r="AD12" s="14"/>
      <c r="AE12" s="14"/>
      <c r="AF12" s="14"/>
      <c r="AG12" s="14"/>
      <c r="AH12" s="14"/>
      <c r="AI12" s="14"/>
      <c r="AJ12" s="14"/>
      <c r="AK12" s="14"/>
      <c r="AL12" s="14"/>
      <c r="AM12" s="14"/>
      <c r="AN12" s="14"/>
      <c r="AO12" s="14"/>
      <c r="AP12" s="14"/>
      <c r="AQ12" s="14"/>
      <c r="AR12" s="14"/>
      <c r="AS12" s="14"/>
      <c r="AT12" s="14"/>
      <c r="AU12" s="5"/>
      <c r="AV12" s="18"/>
      <c r="AW12" s="4"/>
      <c r="AX12" s="4"/>
      <c r="AY12" s="4"/>
      <c r="AZ12" s="4"/>
      <c r="BA12" s="4"/>
      <c r="BB12" s="4"/>
      <c r="BC12" s="4"/>
      <c r="BD12" s="4"/>
      <c r="BE12" s="4"/>
      <c r="BF12" s="4"/>
      <c r="BG12" s="4"/>
      <c r="BH12" s="4"/>
      <c r="BI12" s="4"/>
      <c r="BJ12" s="4"/>
      <c r="BK12" s="4"/>
      <c r="BL12" s="4"/>
      <c r="BM12" s="5"/>
      <c r="BN12" s="4"/>
      <c r="BO12" s="4"/>
      <c r="BP12" s="4"/>
      <c r="BQ12" s="4"/>
      <c r="BR12" s="4"/>
      <c r="BS12" s="4"/>
      <c r="BT12" s="4"/>
      <c r="BU12" s="4"/>
      <c r="BV12" s="4"/>
      <c r="BW12" s="4"/>
      <c r="BX12" s="4"/>
      <c r="BY12" s="4"/>
      <c r="BZ12" s="4"/>
      <c r="CA12" s="4"/>
      <c r="CB12" s="4"/>
      <c r="CC12" s="6"/>
      <c r="CD12" s="6"/>
      <c r="CE12" s="4"/>
      <c r="CF12" s="4"/>
      <c r="CG12" s="4"/>
      <c r="CH12" s="4"/>
      <c r="CI12" s="4"/>
      <c r="CJ12" s="4"/>
      <c r="CK12" s="4"/>
      <c r="CL12" s="4"/>
      <c r="CM12" s="4"/>
      <c r="CN12" s="6"/>
      <c r="CO12" s="4"/>
      <c r="CP12" s="4"/>
      <c r="CQ12" s="5"/>
      <c r="CR12" s="4"/>
      <c r="CS12" s="4"/>
      <c r="CT12" s="4"/>
      <c r="CU12" s="4"/>
      <c r="CV12" s="4"/>
      <c r="CW12" s="4"/>
      <c r="CX12" s="4"/>
      <c r="CY12" s="4"/>
      <c r="CZ12" s="4"/>
      <c r="DA12" s="5"/>
      <c r="DB12" s="4"/>
      <c r="DC12" s="4"/>
      <c r="DD12" s="4"/>
      <c r="DE12" s="4"/>
      <c r="DF12" s="5"/>
      <c r="DG12" s="4"/>
      <c r="DH12" s="4"/>
      <c r="DI12" s="4"/>
      <c r="DJ12" s="4"/>
      <c r="DK12" s="4"/>
      <c r="DL12" s="4"/>
      <c r="DM12" s="4"/>
      <c r="DN12" s="4"/>
      <c r="DO12" s="4"/>
      <c r="DP12" s="4"/>
      <c r="DQ12" s="4"/>
      <c r="DR12" s="4"/>
      <c r="DS12" s="4"/>
      <c r="DT12" s="4"/>
      <c r="DU12" s="4"/>
      <c r="DV12" s="4"/>
      <c r="DW12" s="5"/>
      <c r="DX12" s="5"/>
      <c r="DY12" s="5"/>
      <c r="DZ12" s="7"/>
      <c r="EA12" s="4"/>
      <c r="EB12" s="4"/>
      <c r="EC12" s="4"/>
      <c r="ED12" s="4"/>
      <c r="EE12" s="4"/>
      <c r="EF12" s="7"/>
      <c r="EG12" s="8"/>
      <c r="EH12" s="8"/>
      <c r="EI12" s="19"/>
    </row>
    <row r="13" spans="1:196" s="3" customFormat="1" ht="15" x14ac:dyDescent="0.25">
      <c r="A13" s="10"/>
      <c r="B13" s="10"/>
      <c r="C13" s="15"/>
      <c r="D13"/>
      <c r="E13" s="11"/>
      <c r="F13" s="12"/>
      <c r="G13" s="16"/>
      <c r="H13" s="2"/>
      <c r="I13" s="12"/>
      <c r="J13" s="15"/>
      <c r="K13" s="15"/>
      <c r="L13"/>
      <c r="M13"/>
      <c r="N13"/>
      <c r="O13"/>
      <c r="P13" s="10"/>
      <c r="Q13" s="17"/>
      <c r="R13" s="17"/>
      <c r="S13" s="23"/>
      <c r="T13" s="20"/>
      <c r="U13" s="13"/>
      <c r="V13"/>
      <c r="W13"/>
      <c r="X13" s="10"/>
      <c r="Y13" s="10"/>
      <c r="Z13" s="10"/>
      <c r="AA13" s="10"/>
      <c r="AB13" s="10"/>
      <c r="AC13" s="10"/>
      <c r="AD13" s="14"/>
      <c r="AE13" s="14"/>
      <c r="AF13" s="14"/>
      <c r="AG13" s="14"/>
      <c r="AH13" s="14"/>
      <c r="AI13" s="14"/>
      <c r="AJ13" s="14"/>
      <c r="AK13" s="14"/>
      <c r="AL13" s="14"/>
      <c r="AM13" s="14"/>
      <c r="AN13" s="14"/>
      <c r="AO13" s="14"/>
      <c r="AP13" s="14"/>
      <c r="AQ13" s="14"/>
      <c r="AR13" s="14"/>
      <c r="AS13" s="14"/>
      <c r="AT13" s="14"/>
      <c r="AU13" s="5"/>
      <c r="AV13" s="18"/>
      <c r="AW13" s="4"/>
      <c r="AX13" s="4"/>
      <c r="AY13" s="4"/>
      <c r="AZ13" s="4"/>
      <c r="BA13" s="4"/>
      <c r="BB13" s="4"/>
      <c r="BC13" s="4"/>
      <c r="BD13" s="4"/>
      <c r="BE13" s="4"/>
      <c r="BF13" s="4"/>
      <c r="BG13" s="4"/>
      <c r="BH13" s="4"/>
      <c r="BI13" s="4"/>
      <c r="BJ13" s="4"/>
      <c r="BK13" s="4"/>
      <c r="BL13" s="4"/>
      <c r="BM13" s="5"/>
      <c r="BN13" s="4"/>
      <c r="BO13" s="4"/>
      <c r="BP13" s="4"/>
      <c r="BQ13" s="4"/>
      <c r="BR13" s="4"/>
      <c r="BS13" s="4"/>
      <c r="BT13" s="4"/>
      <c r="BU13" s="4"/>
      <c r="BV13" s="4"/>
      <c r="BW13" s="4"/>
      <c r="BX13" s="4"/>
      <c r="BY13" s="4"/>
      <c r="BZ13" s="4"/>
      <c r="CA13" s="4"/>
      <c r="CB13" s="4"/>
      <c r="CC13" s="6"/>
      <c r="CD13" s="6"/>
      <c r="CE13" s="4"/>
      <c r="CF13" s="4"/>
      <c r="CG13" s="4"/>
      <c r="CH13" s="4"/>
      <c r="CI13" s="4"/>
      <c r="CJ13" s="4"/>
      <c r="CK13" s="4"/>
      <c r="CL13" s="4"/>
      <c r="CM13" s="4"/>
      <c r="CN13" s="6"/>
      <c r="CO13" s="4"/>
      <c r="CP13" s="4"/>
      <c r="CQ13" s="5"/>
      <c r="CR13" s="4"/>
      <c r="CS13" s="4"/>
      <c r="CT13" s="4"/>
      <c r="CU13" s="4"/>
      <c r="CV13" s="4"/>
      <c r="CW13" s="4"/>
      <c r="CX13" s="4"/>
      <c r="CY13" s="4"/>
      <c r="CZ13" s="4"/>
      <c r="DA13" s="5"/>
      <c r="DB13" s="4"/>
      <c r="DC13" s="4"/>
      <c r="DD13" s="4"/>
      <c r="DE13" s="4"/>
      <c r="DF13" s="5"/>
      <c r="DG13" s="4"/>
      <c r="DH13" s="4"/>
      <c r="DI13" s="4"/>
      <c r="DJ13" s="4"/>
      <c r="DK13" s="4"/>
      <c r="DL13" s="4"/>
      <c r="DM13" s="4"/>
      <c r="DN13" s="4"/>
      <c r="DO13" s="4"/>
      <c r="DP13" s="4"/>
      <c r="DQ13" s="4"/>
      <c r="DR13" s="4"/>
      <c r="DS13" s="4"/>
      <c r="DT13" s="4"/>
      <c r="DU13" s="4"/>
      <c r="DV13" s="4"/>
      <c r="DW13" s="5"/>
      <c r="DX13" s="5"/>
      <c r="DY13" s="5"/>
      <c r="DZ13" s="7"/>
      <c r="EA13" s="4"/>
      <c r="EB13" s="4"/>
      <c r="EC13" s="4"/>
      <c r="ED13" s="4"/>
      <c r="EE13" s="4"/>
      <c r="EF13" s="7"/>
      <c r="EG13" s="8"/>
      <c r="EH13" s="8"/>
      <c r="EI13" s="19"/>
    </row>
    <row r="14" spans="1:196" s="3" customFormat="1" ht="15" x14ac:dyDescent="0.25">
      <c r="A14" s="10"/>
      <c r="B14" s="10"/>
      <c r="C14" s="15"/>
      <c r="D14"/>
      <c r="E14" s="11"/>
      <c r="F14" s="12"/>
      <c r="G14" s="16"/>
      <c r="H14" s="2"/>
      <c r="I14" s="12"/>
      <c r="J14" s="15"/>
      <c r="K14" s="15"/>
      <c r="L14"/>
      <c r="M14"/>
      <c r="N14"/>
      <c r="O14"/>
      <c r="P14" s="10"/>
      <c r="Q14" s="17"/>
      <c r="R14" s="17"/>
      <c r="S14" s="23"/>
      <c r="T14" s="20"/>
      <c r="U14" s="13"/>
      <c r="V14"/>
      <c r="W14"/>
      <c r="X14" s="10"/>
      <c r="Y14" s="10"/>
      <c r="Z14" s="10"/>
      <c r="AA14" s="10"/>
      <c r="AB14" s="10"/>
      <c r="AC14" s="10"/>
      <c r="AD14" s="14"/>
      <c r="AE14" s="14"/>
      <c r="AF14" s="14"/>
      <c r="AG14" s="14"/>
      <c r="AH14" s="14"/>
      <c r="AI14" s="14"/>
      <c r="AJ14" s="14"/>
      <c r="AK14" s="14"/>
      <c r="AL14" s="14"/>
      <c r="AM14" s="14"/>
      <c r="AN14" s="14"/>
      <c r="AO14" s="14"/>
      <c r="AP14" s="14"/>
      <c r="AQ14" s="14"/>
      <c r="AR14" s="14"/>
      <c r="AS14" s="14"/>
      <c r="AT14" s="14"/>
      <c r="AU14" s="5"/>
      <c r="AV14" s="18"/>
      <c r="AW14" s="4"/>
      <c r="AX14" s="4"/>
      <c r="AY14" s="4"/>
      <c r="AZ14" s="4"/>
      <c r="BA14" s="4"/>
      <c r="BB14" s="4"/>
      <c r="BC14" s="4"/>
      <c r="BD14" s="4"/>
      <c r="BE14" s="4"/>
      <c r="BF14" s="4"/>
      <c r="BG14" s="4"/>
      <c r="BH14" s="4"/>
      <c r="BI14" s="4"/>
      <c r="BJ14" s="4"/>
      <c r="BK14" s="4"/>
      <c r="BL14" s="4"/>
      <c r="BM14" s="5"/>
      <c r="BN14" s="4"/>
      <c r="BO14" s="4"/>
      <c r="BP14" s="4"/>
      <c r="BQ14" s="4"/>
      <c r="BR14" s="4"/>
      <c r="BS14" s="4"/>
      <c r="BT14" s="4"/>
      <c r="BU14" s="4"/>
      <c r="BV14" s="4"/>
      <c r="BW14" s="4"/>
      <c r="BX14" s="4"/>
      <c r="BY14" s="4"/>
      <c r="BZ14" s="4"/>
      <c r="CA14" s="4"/>
      <c r="CB14" s="4"/>
      <c r="CC14" s="6"/>
      <c r="CD14" s="6"/>
      <c r="CE14" s="4"/>
      <c r="CF14" s="4"/>
      <c r="CG14" s="4"/>
      <c r="CH14" s="4"/>
      <c r="CI14" s="4"/>
      <c r="CJ14" s="4"/>
      <c r="CK14" s="4"/>
      <c r="CL14" s="4"/>
      <c r="CM14" s="4"/>
      <c r="CN14" s="6"/>
      <c r="CO14" s="4"/>
      <c r="CP14" s="4"/>
      <c r="CQ14" s="5"/>
      <c r="CR14" s="4"/>
      <c r="CS14" s="4"/>
      <c r="CT14" s="4"/>
      <c r="CU14" s="4"/>
      <c r="CV14" s="4"/>
      <c r="CW14" s="4"/>
      <c r="CX14" s="4"/>
      <c r="CY14" s="4"/>
      <c r="CZ14" s="4"/>
      <c r="DA14" s="5"/>
      <c r="DB14" s="4"/>
      <c r="DC14" s="4"/>
      <c r="DD14" s="4"/>
      <c r="DE14" s="4"/>
      <c r="DF14" s="5"/>
      <c r="DG14" s="4"/>
      <c r="DH14" s="4"/>
      <c r="DI14" s="4"/>
      <c r="DJ14" s="4"/>
      <c r="DK14" s="4"/>
      <c r="DL14" s="4"/>
      <c r="DM14" s="4"/>
      <c r="DN14" s="4"/>
      <c r="DO14" s="4"/>
      <c r="DP14" s="4"/>
      <c r="DQ14" s="4"/>
      <c r="DR14" s="4"/>
      <c r="DS14" s="4"/>
      <c r="DT14" s="4"/>
      <c r="DU14" s="4"/>
      <c r="DV14" s="4"/>
      <c r="DW14" s="5"/>
      <c r="DX14" s="5"/>
      <c r="DY14" s="5"/>
      <c r="DZ14" s="7"/>
      <c r="EA14" s="4"/>
      <c r="EB14" s="4"/>
      <c r="EC14" s="4"/>
      <c r="ED14" s="4"/>
      <c r="EE14" s="4"/>
      <c r="EF14" s="7"/>
      <c r="EG14" s="8"/>
      <c r="EH14" s="8"/>
      <c r="EI14" s="19"/>
    </row>
    <row r="15" spans="1:196" s="3" customFormat="1" ht="15" x14ac:dyDescent="0.25">
      <c r="A15" s="10"/>
      <c r="B15" s="10"/>
      <c r="C15" s="15"/>
      <c r="D15"/>
      <c r="E15" s="11"/>
      <c r="F15" s="12"/>
      <c r="G15" s="16"/>
      <c r="H15" s="2"/>
      <c r="I15" s="12"/>
      <c r="J15" s="15"/>
      <c r="K15" s="15"/>
      <c r="L15"/>
      <c r="M15"/>
      <c r="N15"/>
      <c r="O15"/>
      <c r="P15" s="10"/>
      <c r="Q15" s="17"/>
      <c r="R15" s="17"/>
      <c r="S15" s="23"/>
      <c r="T15" s="20"/>
      <c r="U15" s="13"/>
      <c r="V15"/>
      <c r="W15"/>
      <c r="X15" s="10"/>
      <c r="Y15" s="10"/>
      <c r="Z15" s="10"/>
      <c r="AA15" s="10"/>
      <c r="AB15" s="10"/>
      <c r="AC15" s="10"/>
      <c r="AD15" s="14"/>
      <c r="AE15" s="14"/>
      <c r="AF15" s="14"/>
      <c r="AG15" s="14"/>
      <c r="AH15" s="14"/>
      <c r="AI15" s="14"/>
      <c r="AJ15" s="14"/>
      <c r="AK15" s="14"/>
      <c r="AL15" s="14"/>
      <c r="AM15" s="14"/>
      <c r="AN15" s="14"/>
      <c r="AO15" s="14"/>
      <c r="AP15" s="14"/>
      <c r="AQ15" s="14"/>
      <c r="AR15" s="14"/>
      <c r="AS15" s="14"/>
      <c r="AT15" s="14"/>
      <c r="AU15" s="5"/>
      <c r="AV15" s="18"/>
      <c r="AW15" s="4"/>
      <c r="AX15" s="4"/>
      <c r="AY15" s="4"/>
      <c r="AZ15" s="4"/>
      <c r="BA15" s="4"/>
      <c r="BB15" s="4"/>
      <c r="BC15" s="4"/>
      <c r="BD15" s="4"/>
      <c r="BE15" s="4"/>
      <c r="BF15" s="4"/>
      <c r="BG15" s="4"/>
      <c r="BH15" s="4"/>
      <c r="BI15" s="4"/>
      <c r="BJ15" s="4"/>
      <c r="BK15" s="4"/>
      <c r="BL15" s="4"/>
      <c r="BM15" s="5"/>
      <c r="BN15" s="4"/>
      <c r="BO15" s="4"/>
      <c r="BP15" s="4"/>
      <c r="BQ15" s="4"/>
      <c r="BR15" s="4"/>
      <c r="BS15" s="4"/>
      <c r="BT15" s="4"/>
      <c r="BU15" s="4"/>
      <c r="BV15" s="4"/>
      <c r="BW15" s="4"/>
      <c r="BX15" s="4"/>
      <c r="BY15" s="4"/>
      <c r="BZ15" s="4"/>
      <c r="CA15" s="4"/>
      <c r="CB15" s="4"/>
      <c r="CC15" s="6"/>
      <c r="CD15" s="6"/>
      <c r="CE15" s="4"/>
      <c r="CF15" s="4"/>
      <c r="CG15" s="4"/>
      <c r="CH15" s="4"/>
      <c r="CI15" s="4"/>
      <c r="CJ15" s="4"/>
      <c r="CK15" s="4"/>
      <c r="CL15" s="4"/>
      <c r="CM15" s="4"/>
      <c r="CN15" s="6"/>
      <c r="CO15" s="4"/>
      <c r="CP15" s="4"/>
      <c r="CQ15" s="5"/>
      <c r="CR15" s="4"/>
      <c r="CS15" s="4"/>
      <c r="CT15" s="4"/>
      <c r="CU15" s="4"/>
      <c r="CV15" s="4"/>
      <c r="CW15" s="4"/>
      <c r="CX15" s="4"/>
      <c r="CY15" s="4"/>
      <c r="CZ15" s="4"/>
      <c r="DA15" s="5"/>
      <c r="DB15" s="4"/>
      <c r="DC15" s="4"/>
      <c r="DD15" s="4"/>
      <c r="DE15" s="4"/>
      <c r="DF15" s="5"/>
      <c r="DG15" s="4"/>
      <c r="DH15" s="4"/>
      <c r="DI15" s="4"/>
      <c r="DJ15" s="4"/>
      <c r="DK15" s="4"/>
      <c r="DL15" s="4"/>
      <c r="DM15" s="4"/>
      <c r="DN15" s="4"/>
      <c r="DO15" s="4"/>
      <c r="DP15" s="4"/>
      <c r="DQ15" s="4"/>
      <c r="DR15" s="4"/>
      <c r="DS15" s="4"/>
      <c r="DT15" s="4"/>
      <c r="DU15" s="4"/>
      <c r="DV15" s="4"/>
      <c r="DW15" s="5"/>
      <c r="DX15" s="5"/>
      <c r="DY15" s="5"/>
      <c r="DZ15" s="7"/>
      <c r="EA15" s="4"/>
      <c r="EB15" s="4"/>
      <c r="EC15" s="4"/>
      <c r="ED15" s="4"/>
      <c r="EE15" s="4"/>
      <c r="EF15" s="7"/>
      <c r="EG15" s="8"/>
      <c r="EH15" s="8"/>
      <c r="EI15" s="19"/>
    </row>
    <row r="16" spans="1:196" s="3" customFormat="1" ht="15" x14ac:dyDescent="0.25">
      <c r="A16" s="10"/>
      <c r="B16" s="10"/>
      <c r="C16" s="15"/>
      <c r="D16"/>
      <c r="E16" s="11"/>
      <c r="F16" s="12"/>
      <c r="G16" s="16"/>
      <c r="H16" s="2"/>
      <c r="I16" s="12"/>
      <c r="J16" s="15"/>
      <c r="K16" s="15"/>
      <c r="L16"/>
      <c r="M16"/>
      <c r="N16"/>
      <c r="O16"/>
      <c r="P16" s="10"/>
      <c r="Q16" s="17"/>
      <c r="R16" s="17"/>
      <c r="S16" s="23"/>
      <c r="T16" s="20"/>
      <c r="U16" s="13"/>
      <c r="V16"/>
      <c r="W16"/>
      <c r="X16" s="10"/>
      <c r="Y16" s="10"/>
      <c r="Z16" s="10"/>
      <c r="AA16" s="10"/>
      <c r="AB16" s="10"/>
      <c r="AC16" s="10"/>
      <c r="AD16" s="14"/>
      <c r="AE16" s="14"/>
      <c r="AF16" s="14"/>
      <c r="AG16" s="14"/>
      <c r="AH16" s="14"/>
      <c r="AI16" s="14"/>
      <c r="AJ16" s="14"/>
      <c r="AK16" s="14"/>
      <c r="AL16" s="14"/>
      <c r="AM16" s="14"/>
      <c r="AN16" s="14"/>
      <c r="AO16" s="14"/>
      <c r="AP16" s="14"/>
      <c r="AQ16" s="14"/>
      <c r="AR16" s="14"/>
      <c r="AS16" s="14"/>
      <c r="AT16" s="14"/>
      <c r="AU16" s="5"/>
      <c r="AV16" s="18"/>
      <c r="AW16" s="4"/>
      <c r="AX16" s="4"/>
      <c r="AY16" s="4"/>
      <c r="AZ16" s="4"/>
      <c r="BA16" s="4"/>
      <c r="BB16" s="4"/>
      <c r="BC16" s="4"/>
      <c r="BD16" s="4"/>
      <c r="BE16" s="4"/>
      <c r="BF16" s="4"/>
      <c r="BG16" s="4"/>
      <c r="BH16" s="4"/>
      <c r="BI16" s="4"/>
      <c r="BJ16" s="4"/>
      <c r="BK16" s="4"/>
      <c r="BL16" s="4"/>
      <c r="BM16" s="5"/>
      <c r="BN16" s="4"/>
      <c r="BO16" s="4"/>
      <c r="BP16" s="4"/>
      <c r="BQ16" s="4"/>
      <c r="BR16" s="4"/>
      <c r="BS16" s="4"/>
      <c r="BT16" s="4"/>
      <c r="BU16" s="4"/>
      <c r="BV16" s="4"/>
      <c r="BW16" s="4"/>
      <c r="BX16" s="4"/>
      <c r="BY16" s="4"/>
      <c r="BZ16" s="4"/>
      <c r="CA16" s="4"/>
      <c r="CB16" s="4"/>
      <c r="CC16" s="6"/>
      <c r="CD16" s="6"/>
      <c r="CE16" s="4"/>
      <c r="CF16" s="4"/>
      <c r="CG16" s="4"/>
      <c r="CH16" s="4"/>
      <c r="CI16" s="4"/>
      <c r="CJ16" s="4"/>
      <c r="CK16" s="4"/>
      <c r="CL16" s="4"/>
      <c r="CM16" s="4"/>
      <c r="CN16" s="6"/>
      <c r="CO16" s="4"/>
      <c r="CP16" s="4"/>
      <c r="CQ16" s="5"/>
      <c r="CR16" s="4"/>
      <c r="CS16" s="4"/>
      <c r="CT16" s="4"/>
      <c r="CU16" s="4"/>
      <c r="CV16" s="4"/>
      <c r="CW16" s="4"/>
      <c r="CX16" s="4"/>
      <c r="CY16" s="4"/>
      <c r="CZ16" s="4"/>
      <c r="DA16" s="5"/>
      <c r="DB16" s="4"/>
      <c r="DC16" s="4"/>
      <c r="DD16" s="4"/>
      <c r="DE16" s="4"/>
      <c r="DF16" s="5"/>
      <c r="DG16" s="4"/>
      <c r="DH16" s="4"/>
      <c r="DI16" s="4"/>
      <c r="DJ16" s="4"/>
      <c r="DK16" s="4"/>
      <c r="DL16" s="4"/>
      <c r="DM16" s="4"/>
      <c r="DN16" s="4"/>
      <c r="DO16" s="4"/>
      <c r="DP16" s="4"/>
      <c r="DQ16" s="4"/>
      <c r="DR16" s="4"/>
      <c r="DS16" s="4"/>
      <c r="DT16" s="4"/>
      <c r="DU16" s="4"/>
      <c r="DV16" s="4"/>
      <c r="DW16" s="5"/>
      <c r="DX16" s="5"/>
      <c r="DY16" s="5"/>
      <c r="DZ16" s="7"/>
      <c r="EA16" s="4"/>
      <c r="EB16" s="4"/>
      <c r="EC16" s="4"/>
      <c r="ED16" s="4"/>
      <c r="EE16" s="4"/>
      <c r="EF16" s="7"/>
      <c r="EG16" s="8"/>
      <c r="EH16" s="8"/>
      <c r="EI16" s="19"/>
    </row>
    <row r="17" spans="1:139" s="3" customFormat="1" ht="15" x14ac:dyDescent="0.25">
      <c r="A17" s="10"/>
      <c r="B17" s="10"/>
      <c r="C17" s="15"/>
      <c r="D17"/>
      <c r="E17" s="11"/>
      <c r="F17" s="12"/>
      <c r="G17" s="16"/>
      <c r="H17" s="2"/>
      <c r="I17" s="12"/>
      <c r="J17" s="15"/>
      <c r="K17" s="15"/>
      <c r="L17"/>
      <c r="M17"/>
      <c r="N17"/>
      <c r="O17"/>
      <c r="P17" s="10"/>
      <c r="Q17" s="17"/>
      <c r="R17" s="17"/>
      <c r="S17" s="23"/>
      <c r="T17" s="20"/>
      <c r="U17" s="13"/>
      <c r="V17"/>
      <c r="W17"/>
      <c r="X17" s="10"/>
      <c r="Y17" s="10"/>
      <c r="Z17" s="10"/>
      <c r="AA17" s="10"/>
      <c r="AB17" s="10"/>
      <c r="AC17" s="10"/>
      <c r="AD17" s="14"/>
      <c r="AE17" s="14"/>
      <c r="AF17" s="14"/>
      <c r="AG17" s="14"/>
      <c r="AH17" s="14"/>
      <c r="AI17" s="14"/>
      <c r="AJ17" s="14"/>
      <c r="AK17" s="14"/>
      <c r="AL17" s="14"/>
      <c r="AM17" s="14"/>
      <c r="AN17" s="14"/>
      <c r="AO17" s="14"/>
      <c r="AP17" s="14"/>
      <c r="AQ17" s="14"/>
      <c r="AR17" s="14"/>
      <c r="AS17" s="14"/>
      <c r="AT17" s="14"/>
      <c r="AU17" s="5"/>
      <c r="AV17" s="18"/>
      <c r="AW17" s="4"/>
      <c r="AX17" s="4"/>
      <c r="AY17" s="4"/>
      <c r="AZ17" s="4"/>
      <c r="BA17" s="4"/>
      <c r="BB17" s="4"/>
      <c r="BC17" s="4"/>
      <c r="BD17" s="4"/>
      <c r="BE17" s="4"/>
      <c r="BF17" s="4"/>
      <c r="BG17" s="4"/>
      <c r="BH17" s="4"/>
      <c r="BI17" s="4"/>
      <c r="BJ17" s="4"/>
      <c r="BK17" s="4"/>
      <c r="BL17" s="4"/>
      <c r="BM17" s="5"/>
      <c r="BN17" s="4"/>
      <c r="BO17" s="4"/>
      <c r="BP17" s="4"/>
      <c r="BQ17" s="4"/>
      <c r="BR17" s="4"/>
      <c r="BS17" s="4"/>
      <c r="BT17" s="4"/>
      <c r="BU17" s="4"/>
      <c r="BV17" s="4"/>
      <c r="BW17" s="4"/>
      <c r="BX17" s="4"/>
      <c r="BY17" s="4"/>
      <c r="BZ17" s="4"/>
      <c r="CA17" s="4"/>
      <c r="CB17" s="4"/>
      <c r="CC17" s="6"/>
      <c r="CD17" s="6"/>
      <c r="CE17" s="4"/>
      <c r="CF17" s="4"/>
      <c r="CG17" s="4"/>
      <c r="CH17" s="4"/>
      <c r="CI17" s="4"/>
      <c r="CJ17" s="4"/>
      <c r="CK17" s="4"/>
      <c r="CL17" s="4"/>
      <c r="CM17" s="4"/>
      <c r="CN17" s="6"/>
      <c r="CO17" s="4"/>
      <c r="CP17" s="4"/>
      <c r="CQ17" s="5"/>
      <c r="CR17" s="4"/>
      <c r="CS17" s="4"/>
      <c r="CT17" s="4"/>
      <c r="CU17" s="4"/>
      <c r="CV17" s="4"/>
      <c r="CW17" s="4"/>
      <c r="CX17" s="4"/>
      <c r="CY17" s="4"/>
      <c r="CZ17" s="4"/>
      <c r="DA17" s="5"/>
      <c r="DB17" s="4"/>
      <c r="DC17" s="4"/>
      <c r="DD17" s="4"/>
      <c r="DE17" s="4"/>
      <c r="DF17" s="5"/>
      <c r="DG17" s="4"/>
      <c r="DH17" s="4"/>
      <c r="DI17" s="4"/>
      <c r="DJ17" s="4"/>
      <c r="DK17" s="4"/>
      <c r="DL17" s="4"/>
      <c r="DM17" s="4"/>
      <c r="DN17" s="4"/>
      <c r="DO17" s="4"/>
      <c r="DP17" s="4"/>
      <c r="DQ17" s="4"/>
      <c r="DR17" s="4"/>
      <c r="DS17" s="4"/>
      <c r="DT17" s="4"/>
      <c r="DU17" s="4"/>
      <c r="DV17" s="4"/>
      <c r="DW17" s="5"/>
      <c r="DX17" s="5"/>
      <c r="DY17" s="5"/>
      <c r="DZ17" s="7"/>
      <c r="EA17" s="4"/>
      <c r="EB17" s="4"/>
      <c r="EC17" s="4"/>
      <c r="ED17" s="4"/>
      <c r="EE17" s="4"/>
      <c r="EF17" s="7"/>
      <c r="EG17" s="8"/>
      <c r="EH17" s="8"/>
      <c r="EI17" s="19"/>
    </row>
    <row r="18" spans="1:139" s="3" customFormat="1" ht="15" x14ac:dyDescent="0.25">
      <c r="A18" s="10"/>
      <c r="B18" s="10"/>
      <c r="C18" s="15"/>
      <c r="D18"/>
      <c r="E18" s="11"/>
      <c r="F18" s="12"/>
      <c r="G18" s="16"/>
      <c r="H18" s="2"/>
      <c r="I18" s="12"/>
      <c r="J18" s="15"/>
      <c r="K18" s="15"/>
      <c r="L18"/>
      <c r="M18"/>
      <c r="N18"/>
      <c r="O18"/>
      <c r="P18" s="10"/>
      <c r="Q18" s="17"/>
      <c r="R18" s="17"/>
      <c r="S18" s="23"/>
      <c r="T18" s="20"/>
      <c r="U18" s="13"/>
      <c r="V18"/>
      <c r="W18"/>
      <c r="X18" s="10"/>
      <c r="Y18" s="10"/>
      <c r="Z18" s="10"/>
      <c r="AA18" s="10"/>
      <c r="AB18" s="10"/>
      <c r="AC18" s="10"/>
      <c r="AD18" s="14"/>
      <c r="AE18" s="14"/>
      <c r="AF18" s="14"/>
      <c r="AG18" s="14"/>
      <c r="AH18" s="14"/>
      <c r="AI18" s="14"/>
      <c r="AJ18" s="14"/>
      <c r="AK18" s="14"/>
      <c r="AL18" s="14"/>
      <c r="AM18" s="14"/>
      <c r="AN18" s="14"/>
      <c r="AO18" s="14"/>
      <c r="AP18" s="14"/>
      <c r="AQ18" s="14"/>
      <c r="AR18" s="14"/>
      <c r="AS18" s="14"/>
      <c r="AT18" s="14"/>
      <c r="AU18" s="5"/>
      <c r="AV18" s="18"/>
      <c r="AW18" s="4"/>
      <c r="AX18" s="4"/>
      <c r="AY18" s="4"/>
      <c r="AZ18" s="4"/>
      <c r="BA18" s="4"/>
      <c r="BB18" s="4"/>
      <c r="BC18" s="4"/>
      <c r="BD18" s="4"/>
      <c r="BE18" s="4"/>
      <c r="BF18" s="4"/>
      <c r="BG18" s="4"/>
      <c r="BH18" s="4"/>
      <c r="BI18" s="4"/>
      <c r="BJ18" s="4"/>
      <c r="BK18" s="4"/>
      <c r="BL18" s="4"/>
      <c r="BM18" s="5"/>
      <c r="BN18" s="4"/>
      <c r="BO18" s="4"/>
      <c r="BP18" s="4"/>
      <c r="BQ18" s="4"/>
      <c r="BR18" s="4"/>
      <c r="BS18" s="4"/>
      <c r="BT18" s="4"/>
      <c r="BU18" s="4"/>
      <c r="BV18" s="4"/>
      <c r="BW18" s="4"/>
      <c r="BX18" s="4"/>
      <c r="BY18" s="4"/>
      <c r="BZ18" s="4"/>
      <c r="CA18" s="4"/>
      <c r="CB18" s="4"/>
      <c r="CC18" s="6"/>
      <c r="CD18" s="6"/>
      <c r="CE18" s="4"/>
      <c r="CF18" s="4"/>
      <c r="CG18" s="4"/>
      <c r="CH18" s="4"/>
      <c r="CI18" s="4"/>
      <c r="CJ18" s="4"/>
      <c r="CK18" s="4"/>
      <c r="CL18" s="4"/>
      <c r="CM18" s="4"/>
      <c r="CN18" s="6"/>
      <c r="CO18" s="4"/>
      <c r="CP18" s="4"/>
      <c r="CQ18" s="5"/>
      <c r="CR18" s="4"/>
      <c r="CS18" s="4"/>
      <c r="CT18" s="4"/>
      <c r="CU18" s="4"/>
      <c r="CV18" s="4"/>
      <c r="CW18" s="4"/>
      <c r="CX18" s="4"/>
      <c r="CY18" s="4"/>
      <c r="CZ18" s="4"/>
      <c r="DA18" s="5"/>
      <c r="DB18" s="4"/>
      <c r="DC18" s="4"/>
      <c r="DD18" s="4"/>
      <c r="DE18" s="4"/>
      <c r="DF18" s="5"/>
      <c r="DG18" s="4"/>
      <c r="DH18" s="4"/>
      <c r="DI18" s="4"/>
      <c r="DJ18" s="4"/>
      <c r="DK18" s="4"/>
      <c r="DL18" s="4"/>
      <c r="DM18" s="4"/>
      <c r="DN18" s="4"/>
      <c r="DO18" s="4"/>
      <c r="DP18" s="4"/>
      <c r="DQ18" s="4"/>
      <c r="DR18" s="4"/>
      <c r="DS18" s="4"/>
      <c r="DT18" s="4"/>
      <c r="DU18" s="4"/>
      <c r="DV18" s="4"/>
      <c r="DW18" s="5"/>
      <c r="DX18" s="5"/>
      <c r="DY18" s="5"/>
      <c r="DZ18" s="7"/>
      <c r="EA18" s="4"/>
      <c r="EB18" s="4"/>
      <c r="EC18" s="4"/>
      <c r="ED18" s="4"/>
      <c r="EE18" s="4"/>
      <c r="EF18" s="7"/>
      <c r="EG18" s="8"/>
      <c r="EH18" s="8"/>
      <c r="EI18" s="19"/>
    </row>
    <row r="19" spans="1:139" s="3" customFormat="1" ht="14.4" x14ac:dyDescent="0.3">
      <c r="A19" s="10"/>
      <c r="B19" s="10"/>
      <c r="C19" s="15"/>
      <c r="D19"/>
      <c r="E19" s="11"/>
      <c r="F19" s="12"/>
      <c r="G19" s="16"/>
      <c r="H19" s="2"/>
      <c r="I19" s="46"/>
      <c r="J19" s="15"/>
      <c r="K19" s="15"/>
      <c r="L19"/>
      <c r="M19"/>
      <c r="N19"/>
      <c r="O19"/>
      <c r="P19" s="10"/>
      <c r="Q19" s="17"/>
      <c r="R19" s="17"/>
      <c r="S19" s="23"/>
      <c r="T19" s="20"/>
      <c r="U19" s="13"/>
      <c r="V19"/>
      <c r="W19"/>
      <c r="X19" s="10"/>
      <c r="Y19" s="10"/>
      <c r="Z19" s="10"/>
      <c r="AA19" s="10"/>
      <c r="AB19" s="10"/>
      <c r="AC19" s="10"/>
      <c r="AD19" s="14"/>
      <c r="AE19" s="14"/>
      <c r="AF19" s="14"/>
      <c r="AG19" s="14"/>
      <c r="AH19" s="14"/>
      <c r="AI19" s="14"/>
      <c r="AJ19" s="14"/>
      <c r="AK19" s="14"/>
      <c r="AL19" s="14"/>
      <c r="AM19" s="14"/>
      <c r="AN19" s="14"/>
      <c r="AO19" s="14"/>
      <c r="AP19" s="14"/>
      <c r="AQ19" s="14"/>
      <c r="AR19" s="14"/>
      <c r="AS19" s="14"/>
      <c r="AT19" s="14"/>
      <c r="AU19" s="5"/>
      <c r="AV19" s="18"/>
      <c r="AW19" s="4"/>
      <c r="AX19" s="4"/>
      <c r="AY19" s="4"/>
      <c r="AZ19" s="4"/>
      <c r="BA19" s="4"/>
      <c r="BB19" s="4"/>
      <c r="BC19" s="4"/>
      <c r="BD19" s="4"/>
      <c r="BE19" s="4"/>
      <c r="BF19" s="4"/>
      <c r="BG19" s="4"/>
      <c r="BH19" s="4"/>
      <c r="BI19" s="4"/>
      <c r="BJ19" s="4"/>
      <c r="BK19" s="4"/>
      <c r="BL19" s="4"/>
      <c r="BM19" s="5"/>
      <c r="BN19" s="4"/>
      <c r="BO19" s="4"/>
      <c r="BP19" s="4"/>
      <c r="BQ19" s="4"/>
      <c r="BR19" s="4"/>
      <c r="BS19" s="4"/>
      <c r="BT19" s="4"/>
      <c r="BU19" s="4"/>
      <c r="BV19" s="4"/>
      <c r="BW19" s="4"/>
      <c r="BX19" s="4"/>
      <c r="BY19" s="4"/>
      <c r="BZ19" s="4"/>
      <c r="CA19" s="4"/>
      <c r="CB19" s="4"/>
      <c r="CC19" s="6"/>
      <c r="CD19" s="6"/>
      <c r="CE19" s="4"/>
      <c r="CF19" s="4"/>
      <c r="CG19" s="4"/>
      <c r="CH19" s="4"/>
      <c r="CI19" s="4"/>
      <c r="CJ19" s="4"/>
      <c r="CK19" s="4"/>
      <c r="CL19" s="4"/>
      <c r="CM19" s="4"/>
      <c r="CN19" s="6"/>
      <c r="CO19" s="4"/>
      <c r="CP19" s="4"/>
      <c r="CQ19" s="5"/>
      <c r="CR19" s="4"/>
      <c r="CS19" s="4"/>
      <c r="CT19" s="4"/>
      <c r="CU19" s="4"/>
      <c r="CV19" s="4"/>
      <c r="CW19" s="4"/>
      <c r="CX19" s="4"/>
      <c r="CY19" s="4"/>
      <c r="CZ19" s="4"/>
      <c r="DA19" s="5"/>
      <c r="DB19" s="4"/>
      <c r="DC19" s="4"/>
      <c r="DD19" s="4"/>
      <c r="DE19" s="4"/>
      <c r="DF19" s="5"/>
      <c r="DG19" s="4"/>
      <c r="DH19" s="4"/>
      <c r="DI19" s="4"/>
      <c r="DJ19" s="4"/>
      <c r="DK19" s="4"/>
      <c r="DL19" s="4"/>
      <c r="DM19" s="4"/>
      <c r="DN19" s="4"/>
      <c r="DO19" s="4"/>
      <c r="DP19" s="4"/>
      <c r="DQ19" s="4"/>
      <c r="DR19" s="4"/>
      <c r="DS19" s="4"/>
      <c r="DT19" s="4"/>
      <c r="DU19" s="4"/>
      <c r="DV19" s="4"/>
      <c r="DW19" s="5"/>
      <c r="DX19" s="5"/>
      <c r="DY19" s="5"/>
      <c r="DZ19" s="7"/>
      <c r="EA19" s="4"/>
      <c r="EB19" s="4"/>
      <c r="EC19" s="4"/>
      <c r="ED19" s="4"/>
      <c r="EE19" s="4"/>
      <c r="EF19" s="7"/>
      <c r="EG19" s="8"/>
      <c r="EH19" s="8"/>
      <c r="EI19" s="19"/>
    </row>
    <row r="20" spans="1:139" s="3" customFormat="1" ht="14.4" x14ac:dyDescent="0.3">
      <c r="A20" s="10"/>
      <c r="B20" s="10"/>
      <c r="C20" s="15"/>
      <c r="D20"/>
      <c r="E20" s="11"/>
      <c r="F20" s="12"/>
      <c r="G20" s="16"/>
      <c r="H20" s="2"/>
      <c r="I20" s="12"/>
      <c r="J20" s="15"/>
      <c r="K20" s="15"/>
      <c r="L20"/>
      <c r="M20"/>
      <c r="N20"/>
      <c r="O20"/>
      <c r="P20" s="10"/>
      <c r="Q20" s="17"/>
      <c r="R20" s="17"/>
      <c r="S20" s="23"/>
      <c r="T20" s="20"/>
      <c r="U20" s="13"/>
      <c r="V20"/>
      <c r="W20"/>
      <c r="X20" s="10"/>
      <c r="Y20" s="10"/>
      <c r="Z20" s="10"/>
      <c r="AA20" s="10"/>
      <c r="AB20" s="10"/>
      <c r="AC20" s="10"/>
      <c r="AD20" s="14"/>
      <c r="AE20" s="14"/>
      <c r="AF20" s="14"/>
      <c r="AG20" s="14"/>
      <c r="AH20" s="14"/>
      <c r="AI20" s="14"/>
      <c r="AJ20" s="14"/>
      <c r="AK20" s="14"/>
      <c r="AL20" s="14"/>
      <c r="AM20" s="14"/>
      <c r="AN20" s="14"/>
      <c r="AO20" s="14"/>
      <c r="AP20" s="14"/>
      <c r="AQ20" s="14"/>
      <c r="AR20" s="14"/>
      <c r="AS20" s="14"/>
      <c r="AT20" s="14"/>
      <c r="AU20" s="5"/>
      <c r="AV20" s="18"/>
      <c r="AW20" s="4"/>
      <c r="AX20" s="4"/>
      <c r="AY20" s="4"/>
      <c r="AZ20" s="4"/>
      <c r="BA20" s="4"/>
      <c r="BB20" s="4"/>
      <c r="BC20" s="4"/>
      <c r="BD20" s="4"/>
      <c r="BE20" s="4"/>
      <c r="BF20" s="4"/>
      <c r="BG20" s="4"/>
      <c r="BH20" s="4"/>
      <c r="BI20" s="4"/>
      <c r="BJ20" s="4"/>
      <c r="BK20" s="4"/>
      <c r="BL20" s="4"/>
      <c r="BM20" s="5"/>
      <c r="BN20" s="4"/>
      <c r="BO20" s="4"/>
      <c r="BP20" s="4"/>
      <c r="BQ20" s="4"/>
      <c r="BR20" s="4"/>
      <c r="BS20" s="4"/>
      <c r="BT20" s="4"/>
      <c r="BU20" s="4"/>
      <c r="BV20" s="4"/>
      <c r="BW20" s="4"/>
      <c r="BX20" s="4"/>
      <c r="BY20" s="4"/>
      <c r="BZ20" s="4"/>
      <c r="CA20" s="4"/>
      <c r="CB20" s="4"/>
      <c r="CC20" s="6"/>
      <c r="CD20" s="6"/>
      <c r="CE20" s="4"/>
      <c r="CF20" s="4"/>
      <c r="CG20" s="4"/>
      <c r="CH20" s="4"/>
      <c r="CI20" s="4"/>
      <c r="CJ20" s="4"/>
      <c r="CK20" s="4"/>
      <c r="CL20" s="4"/>
      <c r="CM20" s="4"/>
      <c r="CN20" s="6"/>
      <c r="CO20" s="4"/>
      <c r="CP20" s="4"/>
      <c r="CQ20" s="5"/>
      <c r="CR20" s="4"/>
      <c r="CS20" s="4"/>
      <c r="CT20" s="4"/>
      <c r="CU20" s="4"/>
      <c r="CV20" s="4"/>
      <c r="CW20" s="4"/>
      <c r="CX20" s="4"/>
      <c r="CY20" s="4"/>
      <c r="CZ20" s="4"/>
      <c r="DA20" s="5"/>
      <c r="DB20" s="4"/>
      <c r="DC20" s="4"/>
      <c r="DD20" s="4"/>
      <c r="DE20" s="4"/>
      <c r="DF20" s="5"/>
      <c r="DG20" s="4"/>
      <c r="DH20" s="4"/>
      <c r="DI20" s="4"/>
      <c r="DJ20" s="4"/>
      <c r="DK20" s="4"/>
      <c r="DL20" s="4"/>
      <c r="DM20" s="4"/>
      <c r="DN20" s="4"/>
      <c r="DO20" s="4"/>
      <c r="DP20" s="4"/>
      <c r="DQ20" s="4"/>
      <c r="DR20" s="4"/>
      <c r="DS20" s="4"/>
      <c r="DT20" s="4"/>
      <c r="DU20" s="4"/>
      <c r="DV20" s="4"/>
      <c r="DW20" s="5"/>
      <c r="DX20" s="5"/>
      <c r="DY20" s="5"/>
      <c r="DZ20" s="7"/>
      <c r="EA20" s="4"/>
      <c r="EB20" s="4"/>
      <c r="EC20" s="4"/>
      <c r="ED20" s="4"/>
      <c r="EE20" s="4"/>
      <c r="EF20" s="7"/>
      <c r="EG20" s="8"/>
      <c r="EH20" s="8"/>
      <c r="EI20" s="19"/>
    </row>
    <row r="21" spans="1:139" s="3" customFormat="1" ht="14.4" x14ac:dyDescent="0.3">
      <c r="A21" s="10"/>
      <c r="B21" s="10"/>
      <c r="C21" s="15"/>
      <c r="D21"/>
      <c r="E21" s="11"/>
      <c r="F21" s="12"/>
      <c r="G21" s="16"/>
      <c r="H21" s="2"/>
      <c r="I21" s="12"/>
      <c r="J21" s="15"/>
      <c r="K21" s="15"/>
      <c r="L21"/>
      <c r="M21"/>
      <c r="N21"/>
      <c r="O21"/>
      <c r="P21" s="10"/>
      <c r="Q21" s="17"/>
      <c r="R21" s="17"/>
      <c r="S21" s="23"/>
      <c r="T21" s="20"/>
      <c r="U21" s="13"/>
      <c r="V21"/>
      <c r="W21"/>
      <c r="X21" s="10"/>
      <c r="Y21" s="10"/>
      <c r="Z21" s="10"/>
      <c r="AA21" s="10"/>
      <c r="AB21" s="10"/>
      <c r="AC21" s="10"/>
      <c r="AD21" s="14"/>
      <c r="AE21" s="14"/>
      <c r="AF21" s="14"/>
      <c r="AG21" s="14"/>
      <c r="AH21" s="14"/>
      <c r="AI21" s="14"/>
      <c r="AJ21" s="14"/>
      <c r="AK21" s="14"/>
      <c r="AL21" s="14"/>
      <c r="AM21" s="14"/>
      <c r="AN21" s="14"/>
      <c r="AO21" s="14"/>
      <c r="AP21" s="14"/>
      <c r="AQ21" s="14"/>
      <c r="AR21" s="14"/>
      <c r="AS21" s="14"/>
      <c r="AT21" s="14"/>
      <c r="AU21" s="5"/>
      <c r="AV21" s="18"/>
      <c r="AW21" s="4"/>
      <c r="AX21" s="4"/>
      <c r="AY21" s="4"/>
      <c r="AZ21" s="4"/>
      <c r="BA21" s="4"/>
      <c r="BB21" s="4"/>
      <c r="BC21" s="4"/>
      <c r="BD21" s="4"/>
      <c r="BE21" s="4"/>
      <c r="BF21" s="4"/>
      <c r="BG21" s="4"/>
      <c r="BH21" s="4"/>
      <c r="BI21" s="4"/>
      <c r="BJ21" s="4"/>
      <c r="BK21" s="4"/>
      <c r="BL21" s="4"/>
      <c r="BM21" s="5"/>
      <c r="BN21" s="4"/>
      <c r="BO21" s="4"/>
      <c r="BP21" s="4"/>
      <c r="BQ21" s="4"/>
      <c r="BR21" s="4"/>
      <c r="BS21" s="4"/>
      <c r="BT21" s="4"/>
      <c r="BU21" s="4"/>
      <c r="BV21" s="4"/>
      <c r="BW21" s="4"/>
      <c r="BX21" s="4"/>
      <c r="BY21" s="4"/>
      <c r="BZ21" s="4"/>
      <c r="CA21" s="4"/>
      <c r="CB21" s="4"/>
      <c r="CC21" s="6"/>
      <c r="CD21" s="6"/>
      <c r="CE21" s="4"/>
      <c r="CF21" s="4"/>
      <c r="CG21" s="4"/>
      <c r="CH21" s="4"/>
      <c r="CI21" s="4"/>
      <c r="CJ21" s="4"/>
      <c r="CK21" s="4"/>
      <c r="CL21" s="4"/>
      <c r="CM21" s="4"/>
      <c r="CN21" s="6"/>
      <c r="CO21" s="4"/>
      <c r="CP21" s="4"/>
      <c r="CQ21" s="5"/>
      <c r="CR21" s="4"/>
      <c r="CS21" s="4"/>
      <c r="CT21" s="4"/>
      <c r="CU21" s="4"/>
      <c r="CV21" s="4"/>
      <c r="CW21" s="4"/>
      <c r="CX21" s="4"/>
      <c r="CY21" s="4"/>
      <c r="CZ21" s="4"/>
      <c r="DA21" s="5"/>
      <c r="DB21" s="4"/>
      <c r="DC21" s="4"/>
      <c r="DD21" s="4"/>
      <c r="DE21" s="4"/>
      <c r="DF21" s="5"/>
      <c r="DG21" s="4"/>
      <c r="DH21" s="4"/>
      <c r="DI21" s="4"/>
      <c r="DJ21" s="4"/>
      <c r="DK21" s="4"/>
      <c r="DL21" s="4"/>
      <c r="DM21" s="4"/>
      <c r="DN21" s="4"/>
      <c r="DO21" s="4"/>
      <c r="DP21" s="4"/>
      <c r="DQ21" s="4"/>
      <c r="DR21" s="4"/>
      <c r="DS21" s="4"/>
      <c r="DT21" s="4"/>
      <c r="DU21" s="4"/>
      <c r="DV21" s="4"/>
      <c r="DW21" s="5"/>
      <c r="DX21" s="5"/>
      <c r="DY21" s="5"/>
      <c r="DZ21" s="9"/>
      <c r="EA21" s="4"/>
      <c r="EB21" s="4"/>
      <c r="EC21" s="4"/>
      <c r="ED21" s="4"/>
      <c r="EE21" s="4"/>
      <c r="EF21" s="9"/>
      <c r="EG21" s="8"/>
      <c r="EH21" s="8"/>
      <c r="EI21" s="19"/>
    </row>
    <row r="22" spans="1:139" s="3" customFormat="1" ht="14.4" x14ac:dyDescent="0.3">
      <c r="A22" s="10"/>
      <c r="B22" s="10"/>
      <c r="C22" s="15"/>
      <c r="D22"/>
      <c r="E22" s="11"/>
      <c r="F22" s="12"/>
      <c r="G22" s="16"/>
      <c r="H22" s="2"/>
      <c r="I22" s="12"/>
      <c r="J22" s="15"/>
      <c r="K22" s="15"/>
      <c r="L22"/>
      <c r="M22"/>
      <c r="N22"/>
      <c r="O22"/>
      <c r="P22" s="10"/>
      <c r="Q22" s="17"/>
      <c r="R22" s="17"/>
      <c r="S22" s="23"/>
      <c r="T22" s="20"/>
      <c r="U22" s="13"/>
      <c r="V22"/>
      <c r="W22"/>
      <c r="X22" s="10"/>
      <c r="Y22" s="10"/>
      <c r="Z22" s="10"/>
      <c r="AA22" s="10"/>
      <c r="AB22" s="10"/>
      <c r="AC22" s="10"/>
      <c r="AD22" s="14"/>
      <c r="AE22" s="14"/>
      <c r="AF22" s="14"/>
      <c r="AG22" s="14"/>
      <c r="AH22" s="14"/>
      <c r="AI22" s="14"/>
      <c r="AJ22" s="14"/>
      <c r="AK22" s="14"/>
      <c r="AL22" s="14"/>
      <c r="AM22" s="14"/>
      <c r="AN22" s="14"/>
      <c r="AO22" s="14"/>
      <c r="AP22" s="14"/>
      <c r="AQ22" s="14"/>
      <c r="AR22" s="14"/>
      <c r="AS22" s="14"/>
      <c r="AT22" s="14"/>
      <c r="AU22" s="5"/>
      <c r="AV22" s="18"/>
      <c r="AW22" s="4"/>
      <c r="AX22" s="4"/>
      <c r="AY22" s="4"/>
      <c r="AZ22" s="4"/>
      <c r="BA22" s="4"/>
      <c r="BB22" s="4"/>
      <c r="BC22" s="4"/>
      <c r="BD22" s="4"/>
      <c r="BE22" s="4"/>
      <c r="BF22" s="4"/>
      <c r="BG22" s="4"/>
      <c r="BH22" s="4"/>
      <c r="BI22" s="4"/>
      <c r="BJ22" s="4"/>
      <c r="BK22" s="4"/>
      <c r="BL22" s="4"/>
      <c r="BM22" s="5"/>
      <c r="BN22" s="4"/>
      <c r="BO22" s="4"/>
      <c r="BP22" s="4"/>
      <c r="BQ22" s="4"/>
      <c r="BR22" s="4"/>
      <c r="BS22" s="4"/>
      <c r="BT22" s="4"/>
      <c r="BU22" s="4"/>
      <c r="BV22" s="4"/>
      <c r="BW22" s="4"/>
      <c r="BX22" s="4"/>
      <c r="BY22" s="4"/>
      <c r="BZ22" s="4"/>
      <c r="CA22" s="4"/>
      <c r="CB22" s="4"/>
      <c r="CC22" s="6"/>
      <c r="CD22" s="6"/>
      <c r="CE22" s="4"/>
      <c r="CF22" s="4"/>
      <c r="CG22" s="4"/>
      <c r="CH22" s="4"/>
      <c r="CI22" s="4"/>
      <c r="CJ22" s="4"/>
      <c r="CK22" s="4"/>
      <c r="CL22" s="4"/>
      <c r="CM22" s="4"/>
      <c r="CN22" s="6"/>
      <c r="CO22" s="4"/>
      <c r="CP22" s="4"/>
      <c r="CQ22" s="5"/>
      <c r="CR22" s="4"/>
      <c r="CS22" s="4"/>
      <c r="CT22" s="4"/>
      <c r="CU22" s="4"/>
      <c r="CV22" s="4"/>
      <c r="CW22" s="4"/>
      <c r="CX22" s="4"/>
      <c r="CY22" s="4"/>
      <c r="CZ22" s="4"/>
      <c r="DA22" s="5"/>
      <c r="DB22" s="4"/>
      <c r="DC22" s="4"/>
      <c r="DD22" s="4"/>
      <c r="DE22" s="4"/>
      <c r="DF22" s="5"/>
      <c r="DG22" s="4"/>
      <c r="DH22" s="4"/>
      <c r="DI22" s="4"/>
      <c r="DJ22" s="4"/>
      <c r="DK22" s="4"/>
      <c r="DL22" s="4"/>
      <c r="DM22" s="4"/>
      <c r="DN22" s="4"/>
      <c r="DO22" s="4"/>
      <c r="DP22" s="4"/>
      <c r="DQ22" s="4"/>
      <c r="DR22" s="4"/>
      <c r="DS22" s="4"/>
      <c r="DT22" s="4"/>
      <c r="DU22" s="4"/>
      <c r="DV22" s="4"/>
      <c r="DW22" s="5"/>
      <c r="DX22" s="5"/>
      <c r="DY22" s="5"/>
      <c r="DZ22" s="7"/>
      <c r="EA22" s="4"/>
      <c r="EB22" s="4"/>
      <c r="EC22" s="4"/>
      <c r="ED22" s="4"/>
      <c r="EE22" s="4"/>
      <c r="EF22" s="7"/>
      <c r="EG22" s="8"/>
      <c r="EH22" s="8"/>
      <c r="EI22" s="19"/>
    </row>
    <row r="23" spans="1:139" s="3" customFormat="1" ht="14.4" x14ac:dyDescent="0.3">
      <c r="A23" s="10"/>
      <c r="B23" s="10"/>
      <c r="C23" s="15"/>
      <c r="D23"/>
      <c r="E23" s="11"/>
      <c r="F23" s="12"/>
      <c r="G23" s="16"/>
      <c r="H23" s="2"/>
      <c r="I23" s="12"/>
      <c r="J23" s="15"/>
      <c r="K23" s="15"/>
      <c r="L23"/>
      <c r="M23"/>
      <c r="N23"/>
      <c r="O23"/>
      <c r="P23" s="10"/>
      <c r="Q23" s="17"/>
      <c r="R23" s="17"/>
      <c r="S23" s="23"/>
      <c r="T23" s="20"/>
      <c r="U23" s="13"/>
      <c r="V23"/>
      <c r="W23"/>
      <c r="X23" s="10"/>
      <c r="Y23" s="10"/>
      <c r="Z23" s="10"/>
      <c r="AA23" s="10"/>
      <c r="AB23" s="10"/>
      <c r="AC23" s="10"/>
      <c r="AD23" s="14"/>
      <c r="AE23" s="14"/>
      <c r="AF23" s="14"/>
      <c r="AG23" s="14"/>
      <c r="AH23" s="14"/>
      <c r="AI23" s="14"/>
      <c r="AJ23" s="14"/>
      <c r="AK23" s="14"/>
      <c r="AL23" s="14"/>
      <c r="AM23" s="14"/>
      <c r="AN23" s="14"/>
      <c r="AO23" s="14"/>
      <c r="AP23" s="14"/>
      <c r="AQ23" s="14"/>
      <c r="AR23" s="14"/>
      <c r="AS23" s="14"/>
      <c r="AT23" s="14"/>
      <c r="AU23" s="5"/>
      <c r="AV23" s="18"/>
      <c r="AW23" s="4"/>
      <c r="AX23" s="4"/>
      <c r="AY23" s="4"/>
      <c r="AZ23" s="4"/>
      <c r="BA23" s="4"/>
      <c r="BB23" s="4"/>
      <c r="BC23" s="4"/>
      <c r="BD23" s="4"/>
      <c r="BE23" s="4"/>
      <c r="BF23" s="4"/>
      <c r="BG23" s="4"/>
      <c r="BH23" s="4"/>
      <c r="BI23" s="4"/>
      <c r="BJ23" s="4"/>
      <c r="BK23" s="4"/>
      <c r="BL23" s="4"/>
      <c r="BM23" s="5"/>
      <c r="BN23" s="4"/>
      <c r="BO23" s="4"/>
      <c r="BP23" s="4"/>
      <c r="BQ23" s="4"/>
      <c r="BR23" s="4"/>
      <c r="BS23" s="4"/>
      <c r="BT23" s="4"/>
      <c r="BU23" s="4"/>
      <c r="BV23" s="4"/>
      <c r="BW23" s="4"/>
      <c r="BX23" s="4"/>
      <c r="BY23" s="4"/>
      <c r="BZ23" s="4"/>
      <c r="CA23" s="4"/>
      <c r="CB23" s="4"/>
      <c r="CC23" s="6"/>
      <c r="CD23" s="6"/>
      <c r="CE23" s="4"/>
      <c r="CF23" s="4"/>
      <c r="CG23" s="4"/>
      <c r="CH23" s="4"/>
      <c r="CI23" s="4"/>
      <c r="CJ23" s="4"/>
      <c r="CK23" s="4"/>
      <c r="CL23" s="4"/>
      <c r="CM23" s="4"/>
      <c r="CN23" s="6"/>
      <c r="CO23" s="4"/>
      <c r="CP23" s="4"/>
      <c r="CQ23" s="5"/>
      <c r="CR23" s="4"/>
      <c r="CS23" s="4"/>
      <c r="CT23" s="4"/>
      <c r="CU23" s="4"/>
      <c r="CV23" s="4"/>
      <c r="CW23" s="4"/>
      <c r="CX23" s="4"/>
      <c r="CY23" s="4"/>
      <c r="CZ23" s="4"/>
      <c r="DA23" s="5"/>
      <c r="DB23" s="4"/>
      <c r="DC23" s="4"/>
      <c r="DD23" s="4"/>
      <c r="DE23" s="4"/>
      <c r="DF23" s="5"/>
      <c r="DG23" s="4"/>
      <c r="DH23" s="4"/>
      <c r="DI23" s="4"/>
      <c r="DJ23" s="4"/>
      <c r="DK23" s="4"/>
      <c r="DL23" s="4"/>
      <c r="DM23" s="4"/>
      <c r="DN23" s="4"/>
      <c r="DO23" s="4"/>
      <c r="DP23" s="4"/>
      <c r="DQ23" s="4"/>
      <c r="DR23" s="4"/>
      <c r="DS23" s="4"/>
      <c r="DT23" s="4"/>
      <c r="DU23" s="4"/>
      <c r="DV23" s="4"/>
      <c r="DW23" s="5"/>
      <c r="DX23" s="5"/>
      <c r="DY23" s="5"/>
      <c r="DZ23" s="7"/>
      <c r="EA23" s="4"/>
      <c r="EB23" s="4"/>
      <c r="EC23" s="4"/>
      <c r="ED23" s="4"/>
      <c r="EE23" s="4"/>
      <c r="EF23" s="7"/>
      <c r="EG23" s="8"/>
      <c r="EH23" s="8"/>
      <c r="EI23" s="19"/>
    </row>
    <row r="24" spans="1:139" s="3" customFormat="1" ht="14.4" x14ac:dyDescent="0.3">
      <c r="A24" s="10"/>
      <c r="B24" s="10"/>
      <c r="C24" s="15"/>
      <c r="D24"/>
      <c r="E24" s="11"/>
      <c r="F24" s="12"/>
      <c r="G24" s="16"/>
      <c r="H24" s="2"/>
      <c r="I24" s="12"/>
      <c r="J24" s="15"/>
      <c r="K24" s="15"/>
      <c r="L24"/>
      <c r="M24"/>
      <c r="N24"/>
      <c r="O24"/>
      <c r="P24" s="10"/>
      <c r="Q24" s="17"/>
      <c r="R24" s="17"/>
      <c r="S24" s="23"/>
      <c r="T24" s="22"/>
      <c r="U24" s="13"/>
      <c r="V24"/>
      <c r="W24"/>
      <c r="X24" s="10"/>
      <c r="Y24" s="10"/>
      <c r="Z24" s="10"/>
      <c r="AA24" s="10"/>
      <c r="AB24" s="10"/>
      <c r="AC24" s="10"/>
      <c r="AD24" s="14"/>
      <c r="AE24" s="14"/>
      <c r="AF24" s="14"/>
      <c r="AG24" s="14"/>
      <c r="AH24" s="14"/>
      <c r="AI24" s="14"/>
      <c r="AJ24" s="14"/>
      <c r="AK24" s="14"/>
      <c r="AL24" s="14"/>
      <c r="AM24" s="14"/>
      <c r="AN24" s="14"/>
      <c r="AO24" s="14"/>
      <c r="AP24" s="14"/>
      <c r="AQ24" s="14"/>
      <c r="AR24" s="14"/>
      <c r="AS24" s="14"/>
      <c r="AT24" s="14"/>
      <c r="AU24" s="5"/>
      <c r="AV24" s="18"/>
      <c r="AW24" s="4"/>
      <c r="AX24" s="4"/>
      <c r="AY24" s="4"/>
      <c r="AZ24" s="4"/>
      <c r="BA24" s="4"/>
      <c r="BB24" s="4"/>
      <c r="BC24" s="4"/>
      <c r="BD24" s="4"/>
      <c r="BE24" s="4"/>
      <c r="BF24" s="4"/>
      <c r="BG24" s="4"/>
      <c r="BH24" s="4"/>
      <c r="BI24" s="4"/>
      <c r="BJ24" s="4"/>
      <c r="BK24" s="4"/>
      <c r="BL24" s="4"/>
      <c r="BM24" s="5"/>
      <c r="BN24" s="4"/>
      <c r="BO24" s="4"/>
      <c r="BP24" s="4"/>
      <c r="BQ24" s="4"/>
      <c r="BR24" s="4"/>
      <c r="BS24" s="4"/>
      <c r="BT24" s="4"/>
      <c r="BU24" s="4"/>
      <c r="BV24" s="4"/>
      <c r="BW24" s="4"/>
      <c r="BX24" s="4"/>
      <c r="BY24" s="4"/>
      <c r="BZ24" s="4"/>
      <c r="CA24" s="4"/>
      <c r="CB24" s="4"/>
      <c r="CC24" s="6"/>
      <c r="CD24" s="6"/>
      <c r="CE24" s="4"/>
      <c r="CF24" s="4"/>
      <c r="CG24" s="4"/>
      <c r="CH24" s="4"/>
      <c r="CI24" s="4"/>
      <c r="CJ24" s="4"/>
      <c r="CK24" s="4"/>
      <c r="CL24" s="4"/>
      <c r="CM24" s="4"/>
      <c r="CN24" s="6"/>
      <c r="CO24" s="4"/>
      <c r="CP24" s="4"/>
      <c r="CQ24" s="5"/>
      <c r="CR24" s="4"/>
      <c r="CS24" s="4"/>
      <c r="CT24" s="4"/>
      <c r="CU24" s="4"/>
      <c r="CV24" s="4"/>
      <c r="CW24" s="4"/>
      <c r="CX24" s="4"/>
      <c r="CY24" s="4"/>
      <c r="CZ24" s="4"/>
      <c r="DA24" s="5"/>
      <c r="DB24" s="4"/>
      <c r="DC24" s="4"/>
      <c r="DD24" s="4"/>
      <c r="DE24" s="4"/>
      <c r="DF24" s="5"/>
      <c r="DG24" s="4"/>
      <c r="DH24" s="4"/>
      <c r="DI24" s="4"/>
      <c r="DJ24" s="4"/>
      <c r="DK24" s="4"/>
      <c r="DL24" s="4"/>
      <c r="DM24" s="4"/>
      <c r="DN24" s="4"/>
      <c r="DO24" s="4"/>
      <c r="DP24" s="4"/>
      <c r="DQ24" s="4"/>
      <c r="DR24" s="4"/>
      <c r="DS24" s="4"/>
      <c r="DT24" s="4"/>
      <c r="DU24" s="4"/>
      <c r="DV24" s="4"/>
      <c r="DW24" s="5"/>
      <c r="DX24" s="5"/>
      <c r="DY24" s="5"/>
      <c r="DZ24" s="7"/>
      <c r="EA24" s="4"/>
      <c r="EB24" s="4"/>
      <c r="EC24" s="4"/>
      <c r="ED24" s="4"/>
      <c r="EE24" s="4"/>
      <c r="EF24" s="7"/>
      <c r="EG24" s="8"/>
      <c r="EH24" s="8"/>
      <c r="EI24" s="19"/>
    </row>
    <row r="25" spans="1:139" s="3" customFormat="1" ht="14.4" x14ac:dyDescent="0.3">
      <c r="A25" s="10"/>
      <c r="B25" s="10"/>
      <c r="C25" s="15"/>
      <c r="D25"/>
      <c r="E25" s="11"/>
      <c r="F25" s="12"/>
      <c r="G25" s="16"/>
      <c r="H25" s="2"/>
      <c r="I25" s="12"/>
      <c r="J25" s="15"/>
      <c r="K25" s="15"/>
      <c r="L25"/>
      <c r="M25"/>
      <c r="N25"/>
      <c r="O25"/>
      <c r="P25" s="10"/>
      <c r="Q25" s="17"/>
      <c r="R25" s="17"/>
      <c r="S25" s="23"/>
      <c r="T25" s="20"/>
      <c r="U25" s="13"/>
      <c r="V25"/>
      <c r="W25"/>
      <c r="X25" s="10"/>
      <c r="Y25" s="10"/>
      <c r="Z25" s="10"/>
      <c r="AA25" s="10"/>
      <c r="AB25" s="10"/>
      <c r="AC25" s="10"/>
      <c r="AD25" s="14"/>
      <c r="AE25" s="14"/>
      <c r="AF25" s="14"/>
      <c r="AG25" s="14"/>
      <c r="AH25" s="14"/>
      <c r="AI25" s="14"/>
      <c r="AJ25" s="14"/>
      <c r="AK25" s="14"/>
      <c r="AL25" s="14"/>
      <c r="AM25" s="14"/>
      <c r="AN25" s="14"/>
      <c r="AO25" s="14"/>
      <c r="AP25" s="14"/>
      <c r="AQ25" s="14"/>
      <c r="AR25" s="14"/>
      <c r="AS25" s="14"/>
      <c r="AT25" s="14"/>
      <c r="AU25" s="5"/>
      <c r="AV25" s="18"/>
      <c r="AW25" s="4"/>
      <c r="AX25" s="4"/>
      <c r="AY25" s="4"/>
      <c r="AZ25" s="4"/>
      <c r="BA25" s="4"/>
      <c r="BB25" s="4"/>
      <c r="BC25" s="4"/>
      <c r="BD25" s="4"/>
      <c r="BE25" s="4"/>
      <c r="BF25" s="4"/>
      <c r="BG25" s="4"/>
      <c r="BH25" s="4"/>
      <c r="BI25" s="4"/>
      <c r="BJ25" s="4"/>
      <c r="BK25" s="4"/>
      <c r="BL25" s="4"/>
      <c r="BM25" s="5"/>
      <c r="BN25" s="4"/>
      <c r="BO25" s="4"/>
      <c r="BP25" s="4"/>
      <c r="BQ25" s="4"/>
      <c r="BR25" s="4"/>
      <c r="BS25" s="4"/>
      <c r="BT25" s="4"/>
      <c r="BU25" s="4"/>
      <c r="BV25" s="4"/>
      <c r="BW25" s="4"/>
      <c r="BX25" s="4"/>
      <c r="BY25" s="4"/>
      <c r="BZ25" s="4"/>
      <c r="CA25" s="4"/>
      <c r="CB25" s="4"/>
      <c r="CC25" s="6"/>
      <c r="CD25" s="6"/>
      <c r="CE25" s="4"/>
      <c r="CF25" s="4"/>
      <c r="CG25" s="4"/>
      <c r="CH25" s="4"/>
      <c r="CI25" s="4"/>
      <c r="CJ25" s="4"/>
      <c r="CK25" s="4"/>
      <c r="CL25" s="4"/>
      <c r="CM25" s="4"/>
      <c r="CN25" s="6"/>
      <c r="CO25" s="4"/>
      <c r="CP25" s="4"/>
      <c r="CQ25" s="5"/>
      <c r="CR25" s="4"/>
      <c r="CS25" s="4"/>
      <c r="CT25" s="4"/>
      <c r="CU25" s="4"/>
      <c r="CV25" s="4"/>
      <c r="CW25" s="4"/>
      <c r="CX25" s="4"/>
      <c r="CY25" s="4"/>
      <c r="CZ25" s="4"/>
      <c r="DA25" s="5"/>
      <c r="DB25" s="4"/>
      <c r="DC25" s="4"/>
      <c r="DD25" s="4"/>
      <c r="DE25" s="4"/>
      <c r="DF25" s="5"/>
      <c r="DG25" s="4"/>
      <c r="DH25" s="4"/>
      <c r="DI25" s="4"/>
      <c r="DJ25" s="4"/>
      <c r="DK25" s="4"/>
      <c r="DL25" s="4"/>
      <c r="DM25" s="4"/>
      <c r="DN25" s="4"/>
      <c r="DO25" s="4"/>
      <c r="DP25" s="4"/>
      <c r="DQ25" s="4"/>
      <c r="DR25" s="4"/>
      <c r="DS25" s="4"/>
      <c r="DT25" s="4"/>
      <c r="DU25" s="4"/>
      <c r="DV25" s="4"/>
      <c r="DW25" s="5"/>
      <c r="DX25" s="5"/>
      <c r="DY25" s="5"/>
      <c r="DZ25" s="7"/>
      <c r="EA25" s="4"/>
      <c r="EB25" s="4"/>
      <c r="EC25" s="4"/>
      <c r="ED25" s="4"/>
      <c r="EE25" s="4"/>
      <c r="EF25" s="7"/>
      <c r="EG25" s="8"/>
      <c r="EH25" s="8"/>
      <c r="EI25" s="19"/>
    </row>
    <row r="26" spans="1:139" s="3" customFormat="1" ht="14.4" x14ac:dyDescent="0.3">
      <c r="A26" s="10"/>
      <c r="B26" s="10"/>
      <c r="C26" s="15"/>
      <c r="D26"/>
      <c r="E26" s="11"/>
      <c r="F26" s="12"/>
      <c r="G26" s="16"/>
      <c r="H26" s="2"/>
      <c r="I26" s="12"/>
      <c r="J26" s="15"/>
      <c r="K26" s="15"/>
      <c r="L26"/>
      <c r="M26"/>
      <c r="N26"/>
      <c r="O26"/>
      <c r="P26" s="10"/>
      <c r="Q26" s="17"/>
      <c r="R26" s="17"/>
      <c r="S26" s="23"/>
      <c r="T26" s="20"/>
      <c r="U26" s="13"/>
      <c r="V26"/>
      <c r="W26"/>
      <c r="X26" s="10"/>
      <c r="Y26" s="10"/>
      <c r="Z26" s="10"/>
      <c r="AA26" s="10"/>
      <c r="AB26" s="10"/>
      <c r="AC26" s="10"/>
      <c r="AD26" s="14"/>
      <c r="AE26" s="14"/>
      <c r="AF26" s="14"/>
      <c r="AG26" s="14"/>
      <c r="AH26" s="14"/>
      <c r="AI26" s="14"/>
      <c r="AJ26" s="14"/>
      <c r="AK26" s="14"/>
      <c r="AL26" s="14"/>
      <c r="AM26" s="14"/>
      <c r="AN26" s="14"/>
      <c r="AO26" s="14"/>
      <c r="AP26" s="14"/>
      <c r="AQ26" s="14"/>
      <c r="AR26" s="14"/>
      <c r="AS26" s="14"/>
      <c r="AT26" s="14"/>
      <c r="AU26" s="5"/>
      <c r="AV26" s="18"/>
      <c r="AW26" s="4"/>
      <c r="AX26" s="4"/>
      <c r="AY26" s="4"/>
      <c r="AZ26" s="4"/>
      <c r="BA26" s="4"/>
      <c r="BB26" s="4"/>
      <c r="BC26" s="4"/>
      <c r="BD26" s="4"/>
      <c r="BE26" s="4"/>
      <c r="BF26" s="4"/>
      <c r="BG26" s="4"/>
      <c r="BH26" s="4"/>
      <c r="BI26" s="4"/>
      <c r="BJ26" s="4"/>
      <c r="BK26" s="4"/>
      <c r="BL26" s="4"/>
      <c r="BM26" s="5"/>
      <c r="BN26" s="4"/>
      <c r="BO26" s="4"/>
      <c r="BP26" s="4"/>
      <c r="BQ26" s="4"/>
      <c r="BR26" s="4"/>
      <c r="BS26" s="4"/>
      <c r="BT26" s="4"/>
      <c r="BU26" s="4"/>
      <c r="BV26" s="4"/>
      <c r="BW26" s="4"/>
      <c r="BX26" s="4"/>
      <c r="BY26" s="4"/>
      <c r="BZ26" s="4"/>
      <c r="CA26" s="4"/>
      <c r="CB26" s="4"/>
      <c r="CC26" s="6"/>
      <c r="CD26" s="6"/>
      <c r="CE26" s="4"/>
      <c r="CF26" s="4"/>
      <c r="CG26" s="4"/>
      <c r="CH26" s="4"/>
      <c r="CI26" s="4"/>
      <c r="CJ26" s="4"/>
      <c r="CK26" s="4"/>
      <c r="CL26" s="4"/>
      <c r="CM26" s="4"/>
      <c r="CN26" s="6"/>
      <c r="CO26" s="4"/>
      <c r="CP26" s="4"/>
      <c r="CQ26" s="5"/>
      <c r="CR26" s="4"/>
      <c r="CS26" s="4"/>
      <c r="CT26" s="4"/>
      <c r="CU26" s="4"/>
      <c r="CV26" s="4"/>
      <c r="CW26" s="4"/>
      <c r="CX26" s="4"/>
      <c r="CY26" s="4"/>
      <c r="CZ26" s="4"/>
      <c r="DA26" s="5"/>
      <c r="DB26" s="4"/>
      <c r="DC26" s="4"/>
      <c r="DD26" s="4"/>
      <c r="DE26" s="4"/>
      <c r="DF26" s="5"/>
      <c r="DG26" s="4"/>
      <c r="DH26" s="4"/>
      <c r="DI26" s="4"/>
      <c r="DJ26" s="4"/>
      <c r="DK26" s="4"/>
      <c r="DL26" s="4"/>
      <c r="DM26" s="4"/>
      <c r="DN26" s="4"/>
      <c r="DO26" s="4"/>
      <c r="DP26" s="4"/>
      <c r="DQ26" s="4"/>
      <c r="DR26" s="4"/>
      <c r="DS26" s="4"/>
      <c r="DT26" s="4"/>
      <c r="DU26" s="4"/>
      <c r="DV26" s="4"/>
      <c r="DW26" s="5"/>
      <c r="DX26" s="5"/>
      <c r="DY26" s="5"/>
      <c r="DZ26" s="7"/>
      <c r="EA26" s="4"/>
      <c r="EB26" s="4"/>
      <c r="EC26" s="4"/>
      <c r="ED26" s="4"/>
      <c r="EE26" s="4"/>
      <c r="EF26" s="7"/>
      <c r="EG26" s="8"/>
      <c r="EH26" s="8"/>
      <c r="EI26" s="19"/>
    </row>
    <row r="27" spans="1:139" s="3" customFormat="1" ht="14.4" x14ac:dyDescent="0.3">
      <c r="A27" s="10"/>
      <c r="B27" s="10"/>
      <c r="C27" s="15"/>
      <c r="D27"/>
      <c r="E27" s="11"/>
      <c r="F27" s="12"/>
      <c r="G27" s="16"/>
      <c r="H27" s="2"/>
      <c r="I27" s="12"/>
      <c r="J27" s="15"/>
      <c r="K27" s="15"/>
      <c r="L27"/>
      <c r="M27"/>
      <c r="N27"/>
      <c r="O27"/>
      <c r="P27" s="10"/>
      <c r="Q27" s="17"/>
      <c r="R27" s="17"/>
      <c r="S27" s="23"/>
      <c r="T27" s="22"/>
      <c r="U27" s="13"/>
      <c r="V27"/>
      <c r="W27"/>
      <c r="X27" s="10"/>
      <c r="Y27" s="10"/>
      <c r="Z27" s="10"/>
      <c r="AA27" s="10"/>
      <c r="AB27" s="10"/>
      <c r="AC27" s="10"/>
      <c r="AD27" s="14"/>
      <c r="AE27" s="14"/>
      <c r="AF27" s="14"/>
      <c r="AG27" s="14"/>
      <c r="AH27" s="14"/>
      <c r="AI27" s="14"/>
      <c r="AJ27" s="14"/>
      <c r="AK27" s="14"/>
      <c r="AL27" s="14"/>
      <c r="AM27" s="14"/>
      <c r="AN27" s="14"/>
      <c r="AO27" s="14"/>
      <c r="AP27" s="14"/>
      <c r="AQ27" s="14"/>
      <c r="AR27" s="14"/>
      <c r="AS27" s="14"/>
      <c r="AT27" s="14"/>
      <c r="AU27" s="5"/>
      <c r="AV27" s="18"/>
      <c r="AW27" s="4"/>
      <c r="AX27" s="4"/>
      <c r="AY27" s="4"/>
      <c r="AZ27" s="4"/>
      <c r="BA27" s="4"/>
      <c r="BB27" s="4"/>
      <c r="BC27" s="4"/>
      <c r="BD27" s="4"/>
      <c r="BE27" s="4"/>
      <c r="BF27" s="4"/>
      <c r="BG27" s="4"/>
      <c r="BH27" s="4"/>
      <c r="BI27" s="4"/>
      <c r="BJ27" s="4"/>
      <c r="BK27" s="4"/>
      <c r="BL27" s="4"/>
      <c r="BM27" s="5"/>
      <c r="BN27" s="4"/>
      <c r="BO27" s="4"/>
      <c r="BP27" s="4"/>
      <c r="BQ27" s="4"/>
      <c r="BR27" s="4"/>
      <c r="BS27" s="4"/>
      <c r="BT27" s="4"/>
      <c r="BU27" s="4"/>
      <c r="BV27" s="4"/>
      <c r="BW27" s="4"/>
      <c r="BX27" s="4"/>
      <c r="BY27" s="4"/>
      <c r="BZ27" s="4"/>
      <c r="CA27" s="4"/>
      <c r="CB27" s="4"/>
      <c r="CC27" s="6"/>
      <c r="CD27" s="6"/>
      <c r="CE27" s="4"/>
      <c r="CF27" s="4"/>
      <c r="CG27" s="4"/>
      <c r="CH27" s="4"/>
      <c r="CI27" s="4"/>
      <c r="CJ27" s="4"/>
      <c r="CK27" s="4"/>
      <c r="CL27" s="4"/>
      <c r="CM27" s="4"/>
      <c r="CN27" s="6"/>
      <c r="CO27" s="4"/>
      <c r="CP27" s="4"/>
      <c r="CQ27" s="5"/>
      <c r="CR27" s="4"/>
      <c r="CS27" s="4"/>
      <c r="CT27" s="4"/>
      <c r="CU27" s="4"/>
      <c r="CV27" s="4"/>
      <c r="CW27" s="4"/>
      <c r="CX27" s="4"/>
      <c r="CY27" s="4"/>
      <c r="CZ27" s="4"/>
      <c r="DA27" s="5"/>
      <c r="DB27" s="4"/>
      <c r="DC27" s="4"/>
      <c r="DD27" s="4"/>
      <c r="DE27" s="4"/>
      <c r="DF27" s="5"/>
      <c r="DG27" s="4"/>
      <c r="DH27" s="4"/>
      <c r="DI27" s="4"/>
      <c r="DJ27" s="4"/>
      <c r="DK27" s="4"/>
      <c r="DL27" s="4"/>
      <c r="DM27" s="4"/>
      <c r="DN27" s="4"/>
      <c r="DO27" s="4"/>
      <c r="DP27" s="4"/>
      <c r="DQ27" s="4"/>
      <c r="DR27" s="4"/>
      <c r="DS27" s="4"/>
      <c r="DT27" s="4"/>
      <c r="DU27" s="4"/>
      <c r="DV27" s="4"/>
      <c r="DW27" s="5"/>
      <c r="DX27" s="5"/>
      <c r="DY27" s="5"/>
      <c r="DZ27" s="7"/>
      <c r="EA27" s="4"/>
      <c r="EB27" s="4"/>
      <c r="EC27" s="4"/>
      <c r="ED27" s="4"/>
      <c r="EE27" s="4"/>
      <c r="EF27" s="7"/>
      <c r="EG27" s="8"/>
      <c r="EH27" s="8"/>
      <c r="EI27" s="19"/>
    </row>
    <row r="28" spans="1:139" s="3" customFormat="1" ht="14.4" x14ac:dyDescent="0.3">
      <c r="A28" s="10"/>
      <c r="B28" s="10"/>
      <c r="C28" s="15"/>
      <c r="D28"/>
      <c r="E28" s="11"/>
      <c r="F28" s="12"/>
      <c r="G28" s="16"/>
      <c r="H28" s="2"/>
      <c r="I28" s="12"/>
      <c r="J28" s="15"/>
      <c r="K28" s="15"/>
      <c r="L28"/>
      <c r="M28"/>
      <c r="N28"/>
      <c r="O28"/>
      <c r="P28" s="10"/>
      <c r="Q28" s="17"/>
      <c r="R28" s="17"/>
      <c r="S28" s="23"/>
      <c r="T28" s="20"/>
      <c r="U28" s="13"/>
      <c r="V28"/>
      <c r="W28"/>
      <c r="X28" s="10"/>
      <c r="Y28" s="10"/>
      <c r="Z28" s="10"/>
      <c r="AA28" s="10"/>
      <c r="AB28" s="10"/>
      <c r="AC28" s="10"/>
      <c r="AD28" s="14"/>
      <c r="AE28" s="14"/>
      <c r="AF28" s="14"/>
      <c r="AG28" s="14"/>
      <c r="AH28" s="14"/>
      <c r="AI28" s="14"/>
      <c r="AJ28" s="14"/>
      <c r="AK28" s="14"/>
      <c r="AL28" s="14"/>
      <c r="AM28" s="14"/>
      <c r="AN28" s="14"/>
      <c r="AO28" s="14"/>
      <c r="AP28" s="14"/>
      <c r="AQ28" s="14"/>
      <c r="AR28" s="14"/>
      <c r="AS28" s="14"/>
      <c r="AT28" s="14"/>
      <c r="AU28" s="5"/>
      <c r="AV28" s="18"/>
      <c r="AW28" s="4"/>
      <c r="AX28" s="4"/>
      <c r="AY28" s="4"/>
      <c r="AZ28" s="4"/>
      <c r="BA28" s="4"/>
      <c r="BB28" s="4"/>
      <c r="BC28" s="4"/>
      <c r="BD28" s="4"/>
      <c r="BE28" s="4"/>
      <c r="BF28" s="4"/>
      <c r="BG28" s="4"/>
      <c r="BH28" s="4"/>
      <c r="BI28" s="4"/>
      <c r="BJ28" s="4"/>
      <c r="BK28" s="4"/>
      <c r="BL28" s="4"/>
      <c r="BM28" s="5"/>
      <c r="BN28" s="4"/>
      <c r="BO28" s="4"/>
      <c r="BP28" s="4"/>
      <c r="BQ28" s="4"/>
      <c r="BR28" s="4"/>
      <c r="BS28" s="4"/>
      <c r="BT28" s="4"/>
      <c r="BU28" s="4"/>
      <c r="BV28" s="4"/>
      <c r="BW28" s="4"/>
      <c r="BX28" s="4"/>
      <c r="BY28" s="4"/>
      <c r="BZ28" s="4"/>
      <c r="CA28" s="4"/>
      <c r="CB28" s="4"/>
      <c r="CC28" s="6"/>
      <c r="CD28" s="6"/>
      <c r="CE28" s="4"/>
      <c r="CF28" s="4"/>
      <c r="CG28" s="4"/>
      <c r="CH28" s="4"/>
      <c r="CI28" s="4"/>
      <c r="CJ28" s="4"/>
      <c r="CK28" s="4"/>
      <c r="CL28" s="4"/>
      <c r="CM28" s="4"/>
      <c r="CN28" s="6"/>
      <c r="CO28" s="4"/>
      <c r="CP28" s="4"/>
      <c r="CQ28" s="5"/>
      <c r="CR28" s="4"/>
      <c r="CS28" s="4"/>
      <c r="CT28" s="4"/>
      <c r="CU28" s="4"/>
      <c r="CV28" s="4"/>
      <c r="CW28" s="4"/>
      <c r="CX28" s="4"/>
      <c r="CY28" s="4"/>
      <c r="CZ28" s="4"/>
      <c r="DA28" s="5"/>
      <c r="DB28" s="4"/>
      <c r="DC28" s="4"/>
      <c r="DD28" s="4"/>
      <c r="DE28" s="4"/>
      <c r="DF28" s="5"/>
      <c r="DG28" s="4"/>
      <c r="DH28" s="4"/>
      <c r="DI28" s="4"/>
      <c r="DJ28" s="4"/>
      <c r="DK28" s="4"/>
      <c r="DL28" s="4"/>
      <c r="DM28" s="4"/>
      <c r="DN28" s="4"/>
      <c r="DO28" s="4"/>
      <c r="DP28" s="4"/>
      <c r="DQ28" s="4"/>
      <c r="DR28" s="4"/>
      <c r="DS28" s="4"/>
      <c r="DT28" s="4"/>
      <c r="DU28" s="4"/>
      <c r="DV28" s="4"/>
      <c r="DW28" s="5"/>
      <c r="DX28" s="5"/>
      <c r="DY28" s="5"/>
      <c r="DZ28" s="7"/>
      <c r="EA28" s="4"/>
      <c r="EB28" s="4"/>
      <c r="EC28" s="4"/>
      <c r="ED28" s="4"/>
      <c r="EE28" s="4"/>
      <c r="EF28" s="7"/>
      <c r="EG28" s="8"/>
      <c r="EH28" s="8"/>
      <c r="EI28" s="19"/>
    </row>
    <row r="29" spans="1:139" s="3" customFormat="1" ht="14.4" x14ac:dyDescent="0.3">
      <c r="A29" s="10"/>
      <c r="B29" s="10"/>
      <c r="C29" s="15"/>
      <c r="D29"/>
      <c r="E29" s="11"/>
      <c r="F29" s="12"/>
      <c r="G29" s="16"/>
      <c r="H29" s="2"/>
      <c r="I29" s="12"/>
      <c r="J29" s="15"/>
      <c r="K29" s="15"/>
      <c r="L29"/>
      <c r="M29"/>
      <c r="N29"/>
      <c r="O29"/>
      <c r="P29" s="10"/>
      <c r="Q29" s="17"/>
      <c r="R29" s="17"/>
      <c r="S29" s="23"/>
      <c r="T29" s="20"/>
      <c r="U29" s="13"/>
      <c r="V29"/>
      <c r="W29"/>
      <c r="X29" s="10"/>
      <c r="Y29" s="10"/>
      <c r="Z29" s="10"/>
      <c r="AA29" s="10"/>
      <c r="AB29" s="10"/>
      <c r="AC29" s="10"/>
      <c r="AD29" s="14"/>
      <c r="AE29" s="14"/>
      <c r="AF29" s="14"/>
      <c r="AG29" s="14"/>
      <c r="AH29" s="14"/>
      <c r="AI29" s="14"/>
      <c r="AJ29" s="14"/>
      <c r="AK29" s="14"/>
      <c r="AL29" s="14"/>
      <c r="AM29" s="14"/>
      <c r="AN29" s="14"/>
      <c r="AO29" s="14"/>
      <c r="AP29" s="14"/>
      <c r="AQ29" s="14"/>
      <c r="AR29" s="14"/>
      <c r="AS29" s="14"/>
      <c r="AT29" s="14"/>
      <c r="AU29" s="5"/>
      <c r="AV29" s="18"/>
      <c r="AW29" s="4"/>
      <c r="AX29" s="4"/>
      <c r="AY29" s="4"/>
      <c r="AZ29" s="4"/>
      <c r="BA29" s="4"/>
      <c r="BB29" s="4"/>
      <c r="BC29" s="4"/>
      <c r="BD29" s="4"/>
      <c r="BE29" s="4"/>
      <c r="BF29" s="4"/>
      <c r="BG29" s="4"/>
      <c r="BH29" s="4"/>
      <c r="BI29" s="4"/>
      <c r="BJ29" s="4"/>
      <c r="BK29" s="4"/>
      <c r="BL29" s="4"/>
      <c r="BM29" s="5"/>
      <c r="BN29" s="4"/>
      <c r="BO29" s="4"/>
      <c r="BP29" s="4"/>
      <c r="BQ29" s="4"/>
      <c r="BR29" s="4"/>
      <c r="BS29" s="4"/>
      <c r="BT29" s="4"/>
      <c r="BU29" s="4"/>
      <c r="BV29" s="4"/>
      <c r="BW29" s="4"/>
      <c r="BX29" s="4"/>
      <c r="BY29" s="4"/>
      <c r="BZ29" s="4"/>
      <c r="CA29" s="4"/>
      <c r="CB29" s="4"/>
      <c r="CC29" s="6"/>
      <c r="CD29" s="6"/>
      <c r="CE29" s="4"/>
      <c r="CF29" s="4"/>
      <c r="CG29" s="4"/>
      <c r="CH29" s="4"/>
      <c r="CI29" s="4"/>
      <c r="CJ29" s="4"/>
      <c r="CK29" s="4"/>
      <c r="CL29" s="4"/>
      <c r="CM29" s="4"/>
      <c r="CN29" s="6"/>
      <c r="CO29" s="4"/>
      <c r="CP29" s="4"/>
      <c r="CQ29" s="5"/>
      <c r="CR29" s="4"/>
      <c r="CS29" s="4"/>
      <c r="CT29" s="4"/>
      <c r="CU29" s="4"/>
      <c r="CV29" s="4"/>
      <c r="CW29" s="4"/>
      <c r="CX29" s="4"/>
      <c r="CY29" s="4"/>
      <c r="CZ29" s="4"/>
      <c r="DA29" s="5"/>
      <c r="DB29" s="4"/>
      <c r="DC29" s="4"/>
      <c r="DD29" s="4"/>
      <c r="DE29" s="4"/>
      <c r="DF29" s="5"/>
      <c r="DG29" s="4"/>
      <c r="DH29" s="4"/>
      <c r="DI29" s="4"/>
      <c r="DJ29" s="4"/>
      <c r="DK29" s="4"/>
      <c r="DL29" s="4"/>
      <c r="DM29" s="4"/>
      <c r="DN29" s="4"/>
      <c r="DO29" s="4"/>
      <c r="DP29" s="4"/>
      <c r="DQ29" s="4"/>
      <c r="DR29" s="4"/>
      <c r="DS29" s="4"/>
      <c r="DT29" s="4"/>
      <c r="DU29" s="4"/>
      <c r="DV29" s="4"/>
      <c r="DW29" s="5"/>
      <c r="DX29" s="5"/>
      <c r="DY29" s="5"/>
      <c r="DZ29" s="7"/>
      <c r="EA29" s="4"/>
      <c r="EB29" s="4"/>
      <c r="EC29" s="4"/>
      <c r="ED29" s="4"/>
      <c r="EE29" s="4"/>
      <c r="EF29" s="7"/>
      <c r="EG29" s="8"/>
      <c r="EH29" s="8"/>
      <c r="EI29" s="19"/>
    </row>
    <row r="30" spans="1:139" s="43" customFormat="1" ht="14.4" x14ac:dyDescent="0.3">
      <c r="A30" s="24"/>
      <c r="B30" s="24"/>
      <c r="C30" s="25"/>
      <c r="D30" s="26"/>
      <c r="E30" s="27"/>
      <c r="F30" s="28"/>
      <c r="G30" s="29"/>
      <c r="H30" s="30"/>
      <c r="I30" s="28"/>
      <c r="J30" s="25"/>
      <c r="K30" s="25"/>
      <c r="L30" s="26"/>
      <c r="M30" s="26"/>
      <c r="N30" s="26"/>
      <c r="O30" s="26"/>
      <c r="P30" s="24"/>
      <c r="Q30" s="31"/>
      <c r="R30" s="31"/>
      <c r="S30" s="32"/>
      <c r="T30" s="45"/>
      <c r="U30" s="34"/>
      <c r="V30" s="26"/>
      <c r="W30" s="26"/>
      <c r="X30" s="24"/>
      <c r="Y30" s="24"/>
      <c r="Z30" s="24"/>
      <c r="AA30" s="24"/>
      <c r="AB30" s="24"/>
      <c r="AC30" s="24"/>
      <c r="AD30" s="35"/>
      <c r="AE30" s="35"/>
      <c r="AF30" s="35"/>
      <c r="AG30" s="35"/>
      <c r="AH30" s="35"/>
      <c r="AI30" s="35"/>
      <c r="AJ30" s="35"/>
      <c r="AK30" s="35"/>
      <c r="AL30" s="35"/>
      <c r="AM30" s="35"/>
      <c r="AN30" s="35"/>
      <c r="AO30" s="35"/>
      <c r="AP30" s="35"/>
      <c r="AQ30" s="35"/>
      <c r="AR30" s="35"/>
      <c r="AS30" s="35"/>
      <c r="AT30" s="35"/>
      <c r="AU30" s="36"/>
      <c r="AV30" s="37"/>
      <c r="AW30" s="38"/>
      <c r="AX30" s="38"/>
      <c r="AY30" s="38"/>
      <c r="AZ30" s="38"/>
      <c r="BA30" s="38"/>
      <c r="BB30" s="38"/>
      <c r="BC30" s="38"/>
      <c r="BD30" s="38"/>
      <c r="BE30" s="38"/>
      <c r="BF30" s="38"/>
      <c r="BG30" s="38"/>
      <c r="BH30" s="38"/>
      <c r="BI30" s="38"/>
      <c r="BJ30" s="38"/>
      <c r="BK30" s="38"/>
      <c r="BL30" s="38"/>
      <c r="BM30" s="36"/>
      <c r="BN30" s="38"/>
      <c r="BO30" s="38"/>
      <c r="BP30" s="38"/>
      <c r="BQ30" s="38"/>
      <c r="BR30" s="38"/>
      <c r="BS30" s="38"/>
      <c r="BT30" s="38"/>
      <c r="BU30" s="38"/>
      <c r="BV30" s="38"/>
      <c r="BW30" s="38"/>
      <c r="BX30" s="38"/>
      <c r="BY30" s="38"/>
      <c r="BZ30" s="38"/>
      <c r="CA30" s="38"/>
      <c r="CB30" s="38"/>
      <c r="CC30" s="39"/>
      <c r="CD30" s="39"/>
      <c r="CE30" s="38"/>
      <c r="CF30" s="38"/>
      <c r="CG30" s="38"/>
      <c r="CH30" s="38"/>
      <c r="CI30" s="38"/>
      <c r="CJ30" s="38"/>
      <c r="CK30" s="38"/>
      <c r="CL30" s="38"/>
      <c r="CM30" s="38"/>
      <c r="CN30" s="39"/>
      <c r="CO30" s="38"/>
      <c r="CP30" s="38"/>
      <c r="CQ30" s="36"/>
      <c r="CR30" s="38"/>
      <c r="CS30" s="38"/>
      <c r="CT30" s="38"/>
      <c r="CU30" s="38"/>
      <c r="CV30" s="38"/>
      <c r="CW30" s="38"/>
      <c r="CX30" s="38"/>
      <c r="CY30" s="38"/>
      <c r="CZ30" s="38"/>
      <c r="DA30" s="36"/>
      <c r="DB30" s="38"/>
      <c r="DC30" s="38"/>
      <c r="DD30" s="38"/>
      <c r="DE30" s="38"/>
      <c r="DF30" s="36"/>
      <c r="DG30" s="38"/>
      <c r="DH30" s="38"/>
      <c r="DI30" s="38"/>
      <c r="DJ30" s="38"/>
      <c r="DK30" s="38"/>
      <c r="DL30" s="38"/>
      <c r="DM30" s="38"/>
      <c r="DN30" s="38"/>
      <c r="DO30" s="38"/>
      <c r="DP30" s="38"/>
      <c r="DQ30" s="38"/>
      <c r="DR30" s="38"/>
      <c r="DS30" s="38"/>
      <c r="DT30" s="38"/>
      <c r="DU30" s="38"/>
      <c r="DV30" s="38"/>
      <c r="DW30" s="36"/>
      <c r="DX30" s="36"/>
      <c r="DY30" s="36"/>
      <c r="DZ30" s="40"/>
      <c r="EA30" s="38"/>
      <c r="EB30" s="38"/>
      <c r="EC30" s="38"/>
      <c r="ED30" s="38"/>
      <c r="EE30" s="38"/>
      <c r="EF30" s="40"/>
      <c r="EG30" s="41"/>
      <c r="EH30" s="41"/>
      <c r="EI30" s="42"/>
    </row>
    <row r="31" spans="1:139" s="43" customFormat="1" ht="14.4" x14ac:dyDescent="0.3">
      <c r="A31" s="24"/>
      <c r="B31" s="24"/>
      <c r="C31" s="25"/>
      <c r="D31" s="26"/>
      <c r="E31" s="27"/>
      <c r="F31" s="28"/>
      <c r="G31" s="29"/>
      <c r="H31" s="30"/>
      <c r="I31" s="28"/>
      <c r="J31" s="25"/>
      <c r="K31" s="25"/>
      <c r="L31" s="26"/>
      <c r="M31" s="26"/>
      <c r="N31" s="26"/>
      <c r="O31" s="26"/>
      <c r="P31" s="24"/>
      <c r="Q31" s="31"/>
      <c r="R31" s="31"/>
      <c r="S31" s="32"/>
      <c r="T31" s="45"/>
      <c r="U31" s="34"/>
      <c r="V31" s="26"/>
      <c r="W31" s="26"/>
      <c r="X31" s="24"/>
      <c r="Y31" s="24"/>
      <c r="Z31" s="24"/>
      <c r="AA31" s="24"/>
      <c r="AB31" s="24"/>
      <c r="AC31" s="24"/>
      <c r="AD31" s="35"/>
      <c r="AE31" s="35"/>
      <c r="AF31" s="35"/>
      <c r="AG31" s="35"/>
      <c r="AH31" s="35"/>
      <c r="AI31" s="35"/>
      <c r="AJ31" s="35"/>
      <c r="AK31" s="35"/>
      <c r="AL31" s="35"/>
      <c r="AM31" s="35"/>
      <c r="AN31" s="35"/>
      <c r="AO31" s="35"/>
      <c r="AP31" s="35"/>
      <c r="AQ31" s="35"/>
      <c r="AR31" s="35"/>
      <c r="AS31" s="35"/>
      <c r="AT31" s="35"/>
      <c r="AU31" s="36"/>
      <c r="AV31" s="37"/>
      <c r="AW31" s="38"/>
      <c r="AX31" s="38"/>
      <c r="AY31" s="38"/>
      <c r="AZ31" s="38"/>
      <c r="BA31" s="38"/>
      <c r="BB31" s="38"/>
      <c r="BC31" s="38"/>
      <c r="BD31" s="38"/>
      <c r="BE31" s="38"/>
      <c r="BF31" s="38"/>
      <c r="BG31" s="38"/>
      <c r="BH31" s="38"/>
      <c r="BI31" s="38"/>
      <c r="BJ31" s="38"/>
      <c r="BK31" s="38"/>
      <c r="BL31" s="38"/>
      <c r="BM31" s="36"/>
      <c r="BN31" s="38"/>
      <c r="BO31" s="38"/>
      <c r="BP31" s="38"/>
      <c r="BQ31" s="38"/>
      <c r="BR31" s="38"/>
      <c r="BS31" s="38"/>
      <c r="BT31" s="38"/>
      <c r="BU31" s="38"/>
      <c r="BV31" s="38"/>
      <c r="BW31" s="38"/>
      <c r="BX31" s="38"/>
      <c r="BY31" s="38"/>
      <c r="BZ31" s="38"/>
      <c r="CA31" s="38"/>
      <c r="CB31" s="38"/>
      <c r="CC31" s="39"/>
      <c r="CD31" s="39"/>
      <c r="CE31" s="38"/>
      <c r="CF31" s="38"/>
      <c r="CG31" s="38"/>
      <c r="CH31" s="38"/>
      <c r="CI31" s="38"/>
      <c r="CJ31" s="38"/>
      <c r="CK31" s="38"/>
      <c r="CL31" s="38"/>
      <c r="CM31" s="38"/>
      <c r="CN31" s="39"/>
      <c r="CO31" s="38"/>
      <c r="CP31" s="38"/>
      <c r="CQ31" s="36"/>
      <c r="CR31" s="38"/>
      <c r="CS31" s="38"/>
      <c r="CT31" s="38"/>
      <c r="CU31" s="38"/>
      <c r="CV31" s="38"/>
      <c r="CW31" s="38"/>
      <c r="CX31" s="38"/>
      <c r="CY31" s="38"/>
      <c r="CZ31" s="38"/>
      <c r="DA31" s="36"/>
      <c r="DB31" s="38"/>
      <c r="DC31" s="38"/>
      <c r="DD31" s="38"/>
      <c r="DE31" s="38"/>
      <c r="DF31" s="36"/>
      <c r="DG31" s="38"/>
      <c r="DH31" s="38"/>
      <c r="DI31" s="38"/>
      <c r="DJ31" s="38"/>
      <c r="DK31" s="38"/>
      <c r="DL31" s="38"/>
      <c r="DM31" s="38"/>
      <c r="DN31" s="38"/>
      <c r="DO31" s="38"/>
      <c r="DP31" s="38"/>
      <c r="DQ31" s="38"/>
      <c r="DR31" s="38"/>
      <c r="DS31" s="38"/>
      <c r="DT31" s="38"/>
      <c r="DU31" s="38"/>
      <c r="DV31" s="38"/>
      <c r="DW31" s="36"/>
      <c r="DX31" s="36"/>
      <c r="DY31" s="36"/>
      <c r="DZ31" s="40"/>
      <c r="EA31" s="38"/>
      <c r="EB31" s="38"/>
      <c r="EC31" s="38"/>
      <c r="ED31" s="38"/>
      <c r="EE31" s="38"/>
      <c r="EF31" s="40"/>
      <c r="EG31" s="41"/>
      <c r="EH31" s="41"/>
      <c r="EI31" s="42"/>
    </row>
    <row r="32" spans="1:139" s="3" customFormat="1" ht="14.4" x14ac:dyDescent="0.3">
      <c r="A32" s="10"/>
      <c r="B32" s="10"/>
      <c r="C32" s="15"/>
      <c r="D32"/>
      <c r="E32" s="11"/>
      <c r="F32" s="12"/>
      <c r="G32" s="16"/>
      <c r="H32" s="2"/>
      <c r="I32" s="12"/>
      <c r="J32" s="15"/>
      <c r="K32" s="15"/>
      <c r="L32"/>
      <c r="M32"/>
      <c r="N32"/>
      <c r="O32"/>
      <c r="P32" s="10"/>
      <c r="Q32" s="17"/>
      <c r="R32" s="17"/>
      <c r="S32" s="23"/>
      <c r="T32" s="20"/>
      <c r="U32" s="13"/>
      <c r="V32"/>
      <c r="W32"/>
      <c r="X32" s="10"/>
      <c r="Y32" s="10"/>
      <c r="Z32" s="10"/>
      <c r="AA32" s="10"/>
      <c r="AB32" s="10"/>
      <c r="AC32" s="10"/>
      <c r="AD32" s="14"/>
      <c r="AE32" s="14"/>
      <c r="AF32" s="14"/>
      <c r="AG32" s="14"/>
      <c r="AH32" s="14"/>
      <c r="AI32" s="14"/>
      <c r="AJ32" s="14"/>
      <c r="AK32" s="14"/>
      <c r="AL32" s="14"/>
      <c r="AM32" s="14"/>
      <c r="AN32" s="14"/>
      <c r="AO32" s="14"/>
      <c r="AP32" s="14"/>
      <c r="AQ32" s="14"/>
      <c r="AR32" s="14"/>
      <c r="AS32" s="14"/>
      <c r="AT32" s="14"/>
      <c r="AU32" s="5"/>
      <c r="AV32" s="18"/>
      <c r="AW32" s="4"/>
      <c r="AX32" s="4"/>
      <c r="AY32" s="4"/>
      <c r="AZ32" s="4"/>
      <c r="BA32" s="4"/>
      <c r="BB32" s="4"/>
      <c r="BC32" s="4"/>
      <c r="BD32" s="4"/>
      <c r="BE32" s="4"/>
      <c r="BF32" s="4"/>
      <c r="BG32" s="4"/>
      <c r="BH32" s="4"/>
      <c r="BI32" s="4"/>
      <c r="BJ32" s="4"/>
      <c r="BK32" s="4"/>
      <c r="BL32" s="4"/>
      <c r="BM32" s="5"/>
      <c r="BN32" s="4"/>
      <c r="BO32" s="4"/>
      <c r="BP32" s="4"/>
      <c r="BQ32" s="4"/>
      <c r="BR32" s="4"/>
      <c r="BS32" s="4"/>
      <c r="BT32" s="4"/>
      <c r="BU32" s="4"/>
      <c r="BV32" s="4"/>
      <c r="BW32" s="4"/>
      <c r="BX32" s="4"/>
      <c r="BY32" s="4"/>
      <c r="BZ32" s="4"/>
      <c r="CA32" s="4"/>
      <c r="CB32" s="4"/>
      <c r="CC32" s="6"/>
      <c r="CD32" s="6"/>
      <c r="CE32" s="4"/>
      <c r="CF32" s="4"/>
      <c r="CG32" s="4"/>
      <c r="CH32" s="4"/>
      <c r="CI32" s="4"/>
      <c r="CJ32" s="4"/>
      <c r="CK32" s="4"/>
      <c r="CL32" s="4"/>
      <c r="CM32" s="4"/>
      <c r="CN32" s="6"/>
      <c r="CO32" s="4"/>
      <c r="CP32" s="4"/>
      <c r="CQ32" s="5"/>
      <c r="CR32" s="4"/>
      <c r="CS32" s="4"/>
      <c r="CT32" s="4"/>
      <c r="CU32" s="4"/>
      <c r="CV32" s="4"/>
      <c r="CW32" s="4"/>
      <c r="CX32" s="4"/>
      <c r="CY32" s="4"/>
      <c r="CZ32" s="4"/>
      <c r="DA32" s="5"/>
      <c r="DB32" s="4"/>
      <c r="DC32" s="4"/>
      <c r="DD32" s="4"/>
      <c r="DE32" s="4"/>
      <c r="DF32" s="5"/>
      <c r="DG32" s="4"/>
      <c r="DH32" s="4"/>
      <c r="DI32" s="4"/>
      <c r="DJ32" s="4"/>
      <c r="DK32" s="4"/>
      <c r="DL32" s="4"/>
      <c r="DM32" s="4"/>
      <c r="DN32" s="4"/>
      <c r="DO32" s="4"/>
      <c r="DP32" s="4"/>
      <c r="DQ32" s="4"/>
      <c r="DR32" s="4"/>
      <c r="DS32" s="4"/>
      <c r="DT32" s="4"/>
      <c r="DU32" s="4"/>
      <c r="DV32" s="4"/>
      <c r="DW32" s="5"/>
      <c r="DX32" s="5"/>
      <c r="DY32" s="5"/>
      <c r="DZ32" s="7"/>
      <c r="EA32" s="4"/>
      <c r="EB32" s="4"/>
      <c r="EC32" s="4"/>
      <c r="ED32" s="4"/>
      <c r="EE32" s="4"/>
      <c r="EF32" s="7"/>
      <c r="EG32" s="8"/>
      <c r="EH32" s="8"/>
      <c r="EI32" s="19"/>
    </row>
    <row r="33" spans="1:139" s="3" customFormat="1" ht="14.4" x14ac:dyDescent="0.3">
      <c r="A33" s="10"/>
      <c r="B33" s="10"/>
      <c r="C33" s="15"/>
      <c r="D33"/>
      <c r="E33" s="11"/>
      <c r="F33" s="12"/>
      <c r="G33" s="16"/>
      <c r="H33" s="2"/>
      <c r="I33" s="12"/>
      <c r="J33" s="15"/>
      <c r="K33" s="15"/>
      <c r="L33"/>
      <c r="M33"/>
      <c r="N33"/>
      <c r="O33"/>
      <c r="P33" s="10"/>
      <c r="Q33" s="17"/>
      <c r="R33" s="17"/>
      <c r="S33" s="23"/>
      <c r="T33" s="20"/>
      <c r="U33" s="13"/>
      <c r="V33"/>
      <c r="W33"/>
      <c r="X33" s="10"/>
      <c r="Y33" s="10"/>
      <c r="Z33" s="10"/>
      <c r="AA33" s="10"/>
      <c r="AB33" s="10"/>
      <c r="AC33" s="10"/>
      <c r="AD33" s="14"/>
      <c r="AE33" s="14"/>
      <c r="AF33" s="14"/>
      <c r="AG33" s="14"/>
      <c r="AH33" s="14"/>
      <c r="AI33" s="14"/>
      <c r="AJ33" s="14"/>
      <c r="AK33" s="14"/>
      <c r="AL33" s="14"/>
      <c r="AM33" s="14"/>
      <c r="AN33" s="14"/>
      <c r="AO33" s="14"/>
      <c r="AP33" s="14"/>
      <c r="AQ33" s="14"/>
      <c r="AR33" s="14"/>
      <c r="AS33" s="14"/>
      <c r="AT33" s="14"/>
      <c r="AU33" s="5"/>
      <c r="AV33" s="18"/>
      <c r="AW33" s="4"/>
      <c r="AX33" s="4"/>
      <c r="AY33" s="4"/>
      <c r="AZ33" s="4"/>
      <c r="BA33" s="4"/>
      <c r="BB33" s="4"/>
      <c r="BC33" s="4"/>
      <c r="BD33" s="4"/>
      <c r="BE33" s="4"/>
      <c r="BF33" s="4"/>
      <c r="BG33" s="4"/>
      <c r="BH33" s="4"/>
      <c r="BI33" s="4"/>
      <c r="BJ33" s="4"/>
      <c r="BK33" s="4"/>
      <c r="BL33" s="4"/>
      <c r="BM33" s="5"/>
      <c r="BN33" s="4"/>
      <c r="BO33" s="4"/>
      <c r="BP33" s="4"/>
      <c r="BQ33" s="4"/>
      <c r="BR33" s="4"/>
      <c r="BS33" s="4"/>
      <c r="BT33" s="4"/>
      <c r="BU33" s="4"/>
      <c r="BV33" s="4"/>
      <c r="BW33" s="4"/>
      <c r="BX33" s="4"/>
      <c r="BY33" s="4"/>
      <c r="BZ33" s="4"/>
      <c r="CA33" s="4"/>
      <c r="CB33" s="4"/>
      <c r="CC33" s="6"/>
      <c r="CD33" s="6"/>
      <c r="CE33" s="4"/>
      <c r="CF33" s="4"/>
      <c r="CG33" s="4"/>
      <c r="CH33" s="4"/>
      <c r="CI33" s="4"/>
      <c r="CJ33" s="4"/>
      <c r="CK33" s="4"/>
      <c r="CL33" s="4"/>
      <c r="CM33" s="4"/>
      <c r="CN33" s="6"/>
      <c r="CO33" s="4"/>
      <c r="CP33" s="4"/>
      <c r="CQ33" s="5"/>
      <c r="CR33" s="4"/>
      <c r="CS33" s="4"/>
      <c r="CT33" s="4"/>
      <c r="CU33" s="4"/>
      <c r="CV33" s="4"/>
      <c r="CW33" s="4"/>
      <c r="CX33" s="4"/>
      <c r="CY33" s="4"/>
      <c r="CZ33" s="4"/>
      <c r="DA33" s="5"/>
      <c r="DB33" s="4"/>
      <c r="DC33" s="4"/>
      <c r="DD33" s="4"/>
      <c r="DE33" s="4"/>
      <c r="DF33" s="5"/>
      <c r="DG33" s="4"/>
      <c r="DH33" s="4"/>
      <c r="DI33" s="4"/>
      <c r="DJ33" s="4"/>
      <c r="DK33" s="4"/>
      <c r="DL33" s="4"/>
      <c r="DM33" s="4"/>
      <c r="DN33" s="4"/>
      <c r="DO33" s="4"/>
      <c r="DP33" s="4"/>
      <c r="DQ33" s="4"/>
      <c r="DR33" s="4"/>
      <c r="DS33" s="4"/>
      <c r="DT33" s="4"/>
      <c r="DU33" s="4"/>
      <c r="DV33" s="4"/>
      <c r="DW33" s="5"/>
      <c r="DX33" s="5"/>
      <c r="DY33" s="5"/>
      <c r="DZ33" s="7"/>
      <c r="EA33" s="4"/>
      <c r="EB33" s="4"/>
      <c r="EC33" s="4"/>
      <c r="ED33" s="4"/>
      <c r="EE33" s="4"/>
      <c r="EF33" s="7"/>
      <c r="EG33" s="8"/>
      <c r="EH33" s="8"/>
      <c r="EI33" s="19"/>
    </row>
    <row r="34" spans="1:139" s="3" customFormat="1" ht="14.4" x14ac:dyDescent="0.3">
      <c r="A34" s="10"/>
      <c r="B34" s="10"/>
      <c r="C34" s="15"/>
      <c r="D34"/>
      <c r="E34" s="11"/>
      <c r="F34" s="12"/>
      <c r="G34" s="16"/>
      <c r="H34" s="2"/>
      <c r="I34" s="12"/>
      <c r="J34" s="15"/>
      <c r="K34" s="15"/>
      <c r="L34"/>
      <c r="M34"/>
      <c r="N34"/>
      <c r="O34"/>
      <c r="P34" s="10"/>
      <c r="Q34" s="17"/>
      <c r="R34" s="17"/>
      <c r="S34" s="23"/>
      <c r="T34" s="22"/>
      <c r="U34" s="13"/>
      <c r="V34"/>
      <c r="W34"/>
      <c r="X34" s="10"/>
      <c r="Y34" s="10"/>
      <c r="Z34" s="10"/>
      <c r="AA34" s="10"/>
      <c r="AB34" s="10"/>
      <c r="AC34" s="10"/>
      <c r="AD34" s="14"/>
      <c r="AE34" s="14"/>
      <c r="AF34" s="14"/>
      <c r="AG34" s="14"/>
      <c r="AH34" s="14"/>
      <c r="AI34" s="14"/>
      <c r="AJ34" s="14"/>
      <c r="AK34" s="14"/>
      <c r="AL34" s="14"/>
      <c r="AM34" s="14"/>
      <c r="AN34" s="14"/>
      <c r="AO34" s="14"/>
      <c r="AP34" s="14"/>
      <c r="AQ34" s="14"/>
      <c r="AR34" s="14"/>
      <c r="AS34" s="14"/>
      <c r="AT34" s="14"/>
      <c r="AU34" s="5"/>
      <c r="AV34" s="18"/>
      <c r="AW34" s="4"/>
      <c r="AX34" s="4"/>
      <c r="AY34" s="4"/>
      <c r="AZ34" s="4"/>
      <c r="BA34" s="4"/>
      <c r="BB34" s="4"/>
      <c r="BC34" s="4"/>
      <c r="BD34" s="4"/>
      <c r="BE34" s="4"/>
      <c r="BF34" s="4"/>
      <c r="BG34" s="4"/>
      <c r="BH34" s="4"/>
      <c r="BI34" s="4"/>
      <c r="BJ34" s="4"/>
      <c r="BK34" s="4"/>
      <c r="BL34" s="4"/>
      <c r="BM34" s="5"/>
      <c r="BN34" s="4"/>
      <c r="BO34" s="4"/>
      <c r="BP34" s="4"/>
      <c r="BQ34" s="4"/>
      <c r="BR34" s="4"/>
      <c r="BS34" s="4"/>
      <c r="BT34" s="4"/>
      <c r="BU34" s="4"/>
      <c r="BV34" s="4"/>
      <c r="BW34" s="4"/>
      <c r="BX34" s="4"/>
      <c r="BY34" s="4"/>
      <c r="BZ34" s="4"/>
      <c r="CA34" s="4"/>
      <c r="CB34" s="4"/>
      <c r="CC34" s="6"/>
      <c r="CD34" s="6"/>
      <c r="CE34" s="4"/>
      <c r="CF34" s="4"/>
      <c r="CG34" s="4"/>
      <c r="CH34" s="4"/>
      <c r="CI34" s="4"/>
      <c r="CJ34" s="4"/>
      <c r="CK34" s="4"/>
      <c r="CL34" s="4"/>
      <c r="CM34" s="4"/>
      <c r="CN34" s="6"/>
      <c r="CO34" s="4"/>
      <c r="CP34" s="4"/>
      <c r="CQ34" s="5"/>
      <c r="CR34" s="4"/>
      <c r="CS34" s="4"/>
      <c r="CT34" s="4"/>
      <c r="CU34" s="4"/>
      <c r="CV34" s="4"/>
      <c r="CW34" s="4"/>
      <c r="CX34" s="4"/>
      <c r="CY34" s="4"/>
      <c r="CZ34" s="4"/>
      <c r="DA34" s="5"/>
      <c r="DB34" s="4"/>
      <c r="DC34" s="4"/>
      <c r="DD34" s="4"/>
      <c r="DE34" s="4"/>
      <c r="DF34" s="5"/>
      <c r="DG34" s="4"/>
      <c r="DH34" s="4"/>
      <c r="DI34" s="4"/>
      <c r="DJ34" s="4"/>
      <c r="DK34" s="4"/>
      <c r="DL34" s="4"/>
      <c r="DM34" s="4"/>
      <c r="DN34" s="4"/>
      <c r="DO34" s="4"/>
      <c r="DP34" s="4"/>
      <c r="DQ34" s="4"/>
      <c r="DR34" s="4"/>
      <c r="DS34" s="4"/>
      <c r="DT34" s="4"/>
      <c r="DU34" s="4"/>
      <c r="DV34" s="4"/>
      <c r="DW34" s="5"/>
      <c r="DX34" s="5"/>
      <c r="DY34" s="5"/>
      <c r="DZ34" s="7"/>
      <c r="EA34" s="4"/>
      <c r="EB34" s="4"/>
      <c r="EC34" s="4"/>
      <c r="ED34" s="4"/>
      <c r="EE34" s="4"/>
      <c r="EF34" s="7"/>
      <c r="EG34" s="8"/>
      <c r="EH34" s="8"/>
      <c r="EI34" s="19"/>
    </row>
    <row r="35" spans="1:139" s="3" customFormat="1" ht="14.4" x14ac:dyDescent="0.3">
      <c r="A35" s="10"/>
      <c r="B35" s="10"/>
      <c r="C35" s="15"/>
      <c r="D35"/>
      <c r="E35" s="11"/>
      <c r="F35" s="12"/>
      <c r="G35" s="16"/>
      <c r="H35" s="2"/>
      <c r="I35" s="12"/>
      <c r="J35" s="15"/>
      <c r="K35" s="15"/>
      <c r="L35"/>
      <c r="M35"/>
      <c r="N35"/>
      <c r="O35"/>
      <c r="P35" s="10"/>
      <c r="Q35" s="17"/>
      <c r="R35" s="17"/>
      <c r="S35" s="23"/>
      <c r="T35" s="20"/>
      <c r="U35" s="13"/>
      <c r="V35"/>
      <c r="W35"/>
      <c r="X35" s="10"/>
      <c r="Y35" s="10"/>
      <c r="Z35" s="10"/>
      <c r="AA35" s="10"/>
      <c r="AB35" s="10"/>
      <c r="AC35" s="10"/>
      <c r="AD35" s="14"/>
      <c r="AE35" s="14"/>
      <c r="AF35" s="14"/>
      <c r="AG35" s="14"/>
      <c r="AH35" s="14"/>
      <c r="AI35" s="14"/>
      <c r="AJ35" s="14"/>
      <c r="AK35" s="14"/>
      <c r="AL35" s="14"/>
      <c r="AM35" s="14"/>
      <c r="AN35" s="14"/>
      <c r="AO35" s="14"/>
      <c r="AP35" s="14"/>
      <c r="AQ35" s="14"/>
      <c r="AR35" s="14"/>
      <c r="AS35" s="14"/>
      <c r="AT35" s="14"/>
      <c r="AU35" s="5"/>
      <c r="AV35" s="18"/>
      <c r="AW35" s="4"/>
      <c r="AX35" s="4"/>
      <c r="AY35" s="4"/>
      <c r="AZ35" s="4"/>
      <c r="BA35" s="4"/>
      <c r="BB35" s="4"/>
      <c r="BC35" s="4"/>
      <c r="BD35" s="4"/>
      <c r="BE35" s="4"/>
      <c r="BF35" s="4"/>
      <c r="BG35" s="4"/>
      <c r="BH35" s="4"/>
      <c r="BI35" s="4"/>
      <c r="BJ35" s="4"/>
      <c r="BK35" s="4"/>
      <c r="BL35" s="4"/>
      <c r="BM35" s="5"/>
      <c r="BN35" s="4"/>
      <c r="BO35" s="4"/>
      <c r="BP35" s="4"/>
      <c r="BQ35" s="4"/>
      <c r="BR35" s="4"/>
      <c r="BS35" s="4"/>
      <c r="BT35" s="4"/>
      <c r="BU35" s="4"/>
      <c r="BV35" s="4"/>
      <c r="BW35" s="4"/>
      <c r="BX35" s="4"/>
      <c r="BY35" s="4"/>
      <c r="BZ35" s="4"/>
      <c r="CA35" s="4"/>
      <c r="CB35" s="4"/>
      <c r="CC35" s="6"/>
      <c r="CD35" s="6"/>
      <c r="CE35" s="4"/>
      <c r="CF35" s="4"/>
      <c r="CG35" s="4"/>
      <c r="CH35" s="4"/>
      <c r="CI35" s="4"/>
      <c r="CJ35" s="4"/>
      <c r="CK35" s="4"/>
      <c r="CL35" s="4"/>
      <c r="CM35" s="4"/>
      <c r="CN35" s="6"/>
      <c r="CO35" s="4"/>
      <c r="CP35" s="4"/>
      <c r="CQ35" s="5"/>
      <c r="CR35" s="4"/>
      <c r="CS35" s="4"/>
      <c r="CT35" s="4"/>
      <c r="CU35" s="4"/>
      <c r="CV35" s="4"/>
      <c r="CW35" s="4"/>
      <c r="CX35" s="4"/>
      <c r="CY35" s="4"/>
      <c r="CZ35" s="4"/>
      <c r="DA35" s="5"/>
      <c r="DB35" s="4"/>
      <c r="DC35" s="4"/>
      <c r="DD35" s="4"/>
      <c r="DE35" s="4"/>
      <c r="DF35" s="5"/>
      <c r="DG35" s="4"/>
      <c r="DH35" s="4"/>
      <c r="DI35" s="4"/>
      <c r="DJ35" s="4"/>
      <c r="DK35" s="4"/>
      <c r="DL35" s="4"/>
      <c r="DM35" s="4"/>
      <c r="DN35" s="4"/>
      <c r="DO35" s="4"/>
      <c r="DP35" s="4"/>
      <c r="DQ35" s="4"/>
      <c r="DR35" s="4"/>
      <c r="DS35" s="4"/>
      <c r="DT35" s="4"/>
      <c r="DU35" s="4"/>
      <c r="DV35" s="4"/>
      <c r="DW35" s="5"/>
      <c r="DX35" s="5"/>
      <c r="DY35" s="5"/>
      <c r="DZ35" s="7"/>
      <c r="EA35" s="4"/>
      <c r="EB35" s="4"/>
      <c r="EC35" s="4"/>
      <c r="ED35" s="4"/>
      <c r="EE35" s="4"/>
      <c r="EF35" s="7"/>
      <c r="EG35" s="8"/>
      <c r="EH35" s="8"/>
      <c r="EI35" s="19"/>
    </row>
    <row r="36" spans="1:139" s="43" customFormat="1" ht="14.4" x14ac:dyDescent="0.3">
      <c r="A36" s="24"/>
      <c r="B36" s="24"/>
      <c r="C36" s="25"/>
      <c r="D36" s="26"/>
      <c r="E36" s="27"/>
      <c r="F36" s="28"/>
      <c r="G36" s="29"/>
      <c r="H36" s="30"/>
      <c r="I36" s="28"/>
      <c r="J36" s="25"/>
      <c r="K36" s="25"/>
      <c r="L36" s="26"/>
      <c r="M36" s="26"/>
      <c r="N36" s="26"/>
      <c r="O36" s="26"/>
      <c r="P36" s="24"/>
      <c r="Q36" s="31"/>
      <c r="R36" s="31"/>
      <c r="S36" s="32"/>
      <c r="T36" s="33"/>
      <c r="U36" s="34"/>
      <c r="V36" s="26"/>
      <c r="W36" s="26"/>
      <c r="X36" s="24"/>
      <c r="Y36" s="24"/>
      <c r="Z36" s="24"/>
      <c r="AA36" s="24"/>
      <c r="AB36" s="24"/>
      <c r="AC36" s="24"/>
      <c r="AD36" s="35"/>
      <c r="AE36" s="35"/>
      <c r="AF36" s="35"/>
      <c r="AG36" s="35"/>
      <c r="AH36" s="35"/>
      <c r="AI36" s="35"/>
      <c r="AJ36" s="35"/>
      <c r="AK36" s="35"/>
      <c r="AL36" s="35"/>
      <c r="AM36" s="35"/>
      <c r="AN36" s="35"/>
      <c r="AO36" s="35"/>
      <c r="AP36" s="35"/>
      <c r="AQ36" s="35"/>
      <c r="AR36" s="35"/>
      <c r="AS36" s="35"/>
      <c r="AT36" s="35"/>
      <c r="AU36" s="36"/>
      <c r="AV36" s="37"/>
      <c r="AW36" s="38"/>
      <c r="AX36" s="38"/>
      <c r="AY36" s="38"/>
      <c r="AZ36" s="38"/>
      <c r="BA36" s="38"/>
      <c r="BB36" s="38"/>
      <c r="BC36" s="38"/>
      <c r="BD36" s="38"/>
      <c r="BE36" s="38"/>
      <c r="BF36" s="38"/>
      <c r="BG36" s="38"/>
      <c r="BH36" s="38"/>
      <c r="BI36" s="38"/>
      <c r="BJ36" s="38"/>
      <c r="BK36" s="38"/>
      <c r="BL36" s="38"/>
      <c r="BM36" s="36"/>
      <c r="BN36" s="38"/>
      <c r="BO36" s="38"/>
      <c r="BP36" s="38"/>
      <c r="BQ36" s="38"/>
      <c r="BR36" s="38"/>
      <c r="BS36" s="38"/>
      <c r="BT36" s="38"/>
      <c r="BU36" s="38"/>
      <c r="BV36" s="38"/>
      <c r="BW36" s="38"/>
      <c r="BX36" s="38"/>
      <c r="BY36" s="38"/>
      <c r="BZ36" s="38"/>
      <c r="CA36" s="38"/>
      <c r="CB36" s="38"/>
      <c r="CC36" s="39"/>
      <c r="CD36" s="39"/>
      <c r="CE36" s="38"/>
      <c r="CF36" s="38"/>
      <c r="CG36" s="38"/>
      <c r="CH36" s="38"/>
      <c r="CI36" s="38"/>
      <c r="CJ36" s="38"/>
      <c r="CK36" s="38"/>
      <c r="CL36" s="38"/>
      <c r="CM36" s="38"/>
      <c r="CN36" s="39"/>
      <c r="CO36" s="38"/>
      <c r="CP36" s="38"/>
      <c r="CQ36" s="36"/>
      <c r="CR36" s="38"/>
      <c r="CS36" s="38"/>
      <c r="CT36" s="38"/>
      <c r="CU36" s="38"/>
      <c r="CV36" s="38"/>
      <c r="CW36" s="38"/>
      <c r="CX36" s="38"/>
      <c r="CY36" s="38"/>
      <c r="CZ36" s="38"/>
      <c r="DA36" s="36"/>
      <c r="DB36" s="38"/>
      <c r="DC36" s="38"/>
      <c r="DD36" s="38"/>
      <c r="DE36" s="38"/>
      <c r="DF36" s="36"/>
      <c r="DG36" s="38"/>
      <c r="DH36" s="38"/>
      <c r="DI36" s="38"/>
      <c r="DJ36" s="38"/>
      <c r="DK36" s="38"/>
      <c r="DL36" s="38"/>
      <c r="DM36" s="38"/>
      <c r="DN36" s="38"/>
      <c r="DO36" s="38"/>
      <c r="DP36" s="38"/>
      <c r="DQ36" s="38"/>
      <c r="DR36" s="38"/>
      <c r="DS36" s="38"/>
      <c r="DT36" s="38"/>
      <c r="DU36" s="38"/>
      <c r="DV36" s="38"/>
      <c r="DW36" s="36"/>
      <c r="DX36" s="36"/>
      <c r="DY36" s="36"/>
      <c r="DZ36" s="40"/>
      <c r="EA36" s="38"/>
      <c r="EB36" s="38"/>
      <c r="EC36" s="38"/>
      <c r="ED36" s="38"/>
      <c r="EE36" s="38"/>
      <c r="EF36" s="40"/>
      <c r="EG36" s="41"/>
      <c r="EH36" s="41"/>
      <c r="EI36" s="42"/>
    </row>
    <row r="37" spans="1:139" s="3" customFormat="1" ht="14.4" x14ac:dyDescent="0.3">
      <c r="A37" s="10"/>
      <c r="B37" s="10"/>
      <c r="C37" s="15"/>
      <c r="D37"/>
      <c r="E37" s="11"/>
      <c r="F37" s="12"/>
      <c r="G37" s="16"/>
      <c r="H37" s="2"/>
      <c r="I37" s="12"/>
      <c r="J37" s="15"/>
      <c r="K37" s="15"/>
      <c r="L37"/>
      <c r="M37"/>
      <c r="N37"/>
      <c r="O37"/>
      <c r="P37" s="10"/>
      <c r="Q37" s="17"/>
      <c r="R37" s="17"/>
      <c r="S37" s="23"/>
      <c r="T37" s="22"/>
      <c r="U37" s="13"/>
      <c r="V37"/>
      <c r="W37"/>
      <c r="X37" s="10"/>
      <c r="Y37" s="10"/>
      <c r="Z37" s="10"/>
      <c r="AA37" s="10"/>
      <c r="AB37" s="10"/>
      <c r="AC37" s="10"/>
      <c r="AD37" s="14"/>
      <c r="AE37" s="14"/>
      <c r="AF37" s="14"/>
      <c r="AG37" s="14"/>
      <c r="AH37" s="14"/>
      <c r="AI37" s="14"/>
      <c r="AJ37" s="14"/>
      <c r="AK37" s="14"/>
      <c r="AL37" s="14"/>
      <c r="AM37" s="14"/>
      <c r="AN37" s="14"/>
      <c r="AO37" s="14"/>
      <c r="AP37" s="14"/>
      <c r="AQ37" s="14"/>
      <c r="AR37" s="14"/>
      <c r="AS37" s="14"/>
      <c r="AT37" s="14"/>
      <c r="AU37" s="5"/>
      <c r="AV37" s="18"/>
      <c r="AW37" s="4"/>
      <c r="AX37" s="4"/>
      <c r="AY37" s="4"/>
      <c r="AZ37" s="4"/>
      <c r="BA37" s="4"/>
      <c r="BB37" s="4"/>
      <c r="BC37" s="4"/>
      <c r="BD37" s="4"/>
      <c r="BE37" s="4"/>
      <c r="BF37" s="4"/>
      <c r="BG37" s="4"/>
      <c r="BH37" s="4"/>
      <c r="BI37" s="4"/>
      <c r="BJ37" s="4"/>
      <c r="BK37" s="4"/>
      <c r="BL37" s="4"/>
      <c r="BM37" s="5"/>
      <c r="BN37" s="4"/>
      <c r="BO37" s="4"/>
      <c r="BP37" s="4"/>
      <c r="BQ37" s="4"/>
      <c r="BR37" s="4"/>
      <c r="BS37" s="4"/>
      <c r="BT37" s="4"/>
      <c r="BU37" s="4"/>
      <c r="BV37" s="4"/>
      <c r="BW37" s="4"/>
      <c r="BX37" s="4"/>
      <c r="BY37" s="4"/>
      <c r="BZ37" s="4"/>
      <c r="CA37" s="4"/>
      <c r="CB37" s="4"/>
      <c r="CC37" s="6"/>
      <c r="CD37" s="6"/>
      <c r="CE37" s="4"/>
      <c r="CF37" s="4"/>
      <c r="CG37" s="4"/>
      <c r="CH37" s="4"/>
      <c r="CI37" s="4"/>
      <c r="CJ37" s="4"/>
      <c r="CK37" s="4"/>
      <c r="CL37" s="4"/>
      <c r="CM37" s="4"/>
      <c r="CN37" s="6"/>
      <c r="CO37" s="4"/>
      <c r="CP37" s="4"/>
      <c r="CQ37" s="5"/>
      <c r="CR37" s="4"/>
      <c r="CS37" s="4"/>
      <c r="CT37" s="4"/>
      <c r="CU37" s="4"/>
      <c r="CV37" s="4"/>
      <c r="CW37" s="4"/>
      <c r="CX37" s="4"/>
      <c r="CY37" s="4"/>
      <c r="CZ37" s="4"/>
      <c r="DA37" s="5"/>
      <c r="DB37" s="4"/>
      <c r="DC37" s="4"/>
      <c r="DD37" s="4"/>
      <c r="DE37" s="4"/>
      <c r="DF37" s="5"/>
      <c r="DG37" s="4"/>
      <c r="DH37" s="4"/>
      <c r="DI37" s="4"/>
      <c r="DJ37" s="4"/>
      <c r="DK37" s="4"/>
      <c r="DL37" s="4"/>
      <c r="DM37" s="4"/>
      <c r="DN37" s="4"/>
      <c r="DO37" s="4"/>
      <c r="DP37" s="4"/>
      <c r="DQ37" s="4"/>
      <c r="DR37" s="4"/>
      <c r="DS37" s="4"/>
      <c r="DT37" s="4"/>
      <c r="DU37" s="4"/>
      <c r="DV37" s="4"/>
      <c r="DW37" s="5"/>
      <c r="DX37" s="5"/>
      <c r="DY37" s="5"/>
      <c r="DZ37" s="7"/>
      <c r="EA37" s="4"/>
      <c r="EB37" s="4"/>
      <c r="EC37" s="4"/>
      <c r="ED37" s="4"/>
      <c r="EE37" s="4"/>
      <c r="EF37" s="7"/>
      <c r="EG37" s="8"/>
      <c r="EH37" s="8"/>
      <c r="EI37" s="19"/>
    </row>
    <row r="38" spans="1:139" s="3" customFormat="1" ht="14.4" x14ac:dyDescent="0.3">
      <c r="A38" s="10"/>
      <c r="B38" s="10"/>
      <c r="C38" s="15"/>
      <c r="D38"/>
      <c r="E38" s="11"/>
      <c r="F38" s="12"/>
      <c r="G38" s="16"/>
      <c r="H38" s="2"/>
      <c r="I38" s="12"/>
      <c r="J38" s="15"/>
      <c r="K38" s="15"/>
      <c r="L38"/>
      <c r="M38"/>
      <c r="N38"/>
      <c r="O38"/>
      <c r="P38" s="10"/>
      <c r="Q38" s="17"/>
      <c r="R38" s="17"/>
      <c r="S38" s="23"/>
      <c r="T38" s="20"/>
      <c r="U38" s="13"/>
      <c r="V38"/>
      <c r="W38"/>
      <c r="X38" s="10"/>
      <c r="Y38" s="10"/>
      <c r="Z38" s="10"/>
      <c r="AA38" s="10"/>
      <c r="AB38" s="10"/>
      <c r="AC38" s="10"/>
      <c r="AD38" s="14"/>
      <c r="AE38" s="14"/>
      <c r="AF38" s="14"/>
      <c r="AG38" s="14"/>
      <c r="AH38" s="14"/>
      <c r="AI38" s="14"/>
      <c r="AJ38" s="14"/>
      <c r="AK38" s="14"/>
      <c r="AL38" s="14"/>
      <c r="AM38" s="14"/>
      <c r="AN38" s="14"/>
      <c r="AO38" s="14"/>
      <c r="AP38" s="14"/>
      <c r="AQ38" s="14"/>
      <c r="AR38" s="14"/>
      <c r="AS38" s="14"/>
      <c r="AT38" s="14"/>
      <c r="AU38" s="5"/>
      <c r="AV38" s="18"/>
      <c r="AW38" s="4"/>
      <c r="AX38" s="4"/>
      <c r="AY38" s="4"/>
      <c r="AZ38" s="4"/>
      <c r="BA38" s="4"/>
      <c r="BB38" s="4"/>
      <c r="BC38" s="4"/>
      <c r="BD38" s="4"/>
      <c r="BE38" s="4"/>
      <c r="BF38" s="4"/>
      <c r="BG38" s="4"/>
      <c r="BH38" s="4"/>
      <c r="BI38" s="4"/>
      <c r="BJ38" s="4"/>
      <c r="BK38" s="4"/>
      <c r="BL38" s="4"/>
      <c r="BM38" s="5"/>
      <c r="BN38" s="4"/>
      <c r="BO38" s="4"/>
      <c r="BP38" s="4"/>
      <c r="BQ38" s="4"/>
      <c r="BR38" s="4"/>
      <c r="BS38" s="4"/>
      <c r="BT38" s="4"/>
      <c r="BU38" s="4"/>
      <c r="BV38" s="4"/>
      <c r="BW38" s="4"/>
      <c r="BX38" s="4"/>
      <c r="BY38" s="4"/>
      <c r="BZ38" s="4"/>
      <c r="CA38" s="4"/>
      <c r="CB38" s="4"/>
      <c r="CC38" s="6"/>
      <c r="CD38" s="6"/>
      <c r="CE38" s="4"/>
      <c r="CF38" s="4"/>
      <c r="CG38" s="4"/>
      <c r="CH38" s="4"/>
      <c r="CI38" s="4"/>
      <c r="CJ38" s="4"/>
      <c r="CK38" s="4"/>
      <c r="CL38" s="4"/>
      <c r="CM38" s="4"/>
      <c r="CN38" s="6"/>
      <c r="CO38" s="4"/>
      <c r="CP38" s="4"/>
      <c r="CQ38" s="5"/>
      <c r="CR38" s="4"/>
      <c r="CS38" s="4"/>
      <c r="CT38" s="4"/>
      <c r="CU38" s="4"/>
      <c r="CV38" s="4"/>
      <c r="CW38" s="4"/>
      <c r="CX38" s="4"/>
      <c r="CY38" s="4"/>
      <c r="CZ38" s="4"/>
      <c r="DA38" s="5"/>
      <c r="DB38" s="4"/>
      <c r="DC38" s="4"/>
      <c r="DD38" s="4"/>
      <c r="DE38" s="4"/>
      <c r="DF38" s="5"/>
      <c r="DG38" s="4"/>
      <c r="DH38" s="4"/>
      <c r="DI38" s="4"/>
      <c r="DJ38" s="4"/>
      <c r="DK38" s="4"/>
      <c r="DL38" s="4"/>
      <c r="DM38" s="4"/>
      <c r="DN38" s="4"/>
      <c r="DO38" s="4"/>
      <c r="DP38" s="4"/>
      <c r="DQ38" s="4"/>
      <c r="DR38" s="4"/>
      <c r="DS38" s="4"/>
      <c r="DT38" s="4"/>
      <c r="DU38" s="4"/>
      <c r="DV38" s="4"/>
      <c r="DW38" s="5"/>
      <c r="DX38" s="5"/>
      <c r="DY38" s="5"/>
      <c r="DZ38" s="7"/>
      <c r="EA38" s="4"/>
      <c r="EB38" s="4"/>
      <c r="EC38" s="4"/>
      <c r="ED38" s="4"/>
      <c r="EE38" s="4"/>
      <c r="EF38" s="7"/>
      <c r="EG38" s="8"/>
      <c r="EH38" s="8"/>
      <c r="EI38" s="19"/>
    </row>
    <row r="39" spans="1:139" s="3" customFormat="1" ht="14.4" x14ac:dyDescent="0.3">
      <c r="A39" s="10"/>
      <c r="B39" s="10"/>
      <c r="C39" s="15"/>
      <c r="D39"/>
      <c r="E39" s="11"/>
      <c r="F39" s="12"/>
      <c r="G39" s="16"/>
      <c r="H39" s="2"/>
      <c r="I39" s="12"/>
      <c r="J39" s="15"/>
      <c r="K39" s="15"/>
      <c r="L39"/>
      <c r="M39"/>
      <c r="N39"/>
      <c r="O39"/>
      <c r="P39" s="10"/>
      <c r="Q39" s="17"/>
      <c r="R39" s="17"/>
      <c r="S39" s="23"/>
      <c r="T39" s="20"/>
      <c r="U39" s="13"/>
      <c r="V39"/>
      <c r="W39"/>
      <c r="X39" s="10"/>
      <c r="Y39" s="10"/>
      <c r="Z39" s="10"/>
      <c r="AA39" s="10"/>
      <c r="AB39" s="10"/>
      <c r="AC39" s="10"/>
      <c r="AD39" s="14"/>
      <c r="AE39" s="14"/>
      <c r="AF39" s="14"/>
      <c r="AG39" s="14"/>
      <c r="AH39" s="14"/>
      <c r="AI39" s="14"/>
      <c r="AJ39" s="14"/>
      <c r="AK39" s="14"/>
      <c r="AL39" s="14"/>
      <c r="AM39" s="14"/>
      <c r="AN39" s="14"/>
      <c r="AO39" s="14"/>
      <c r="AP39" s="14"/>
      <c r="AQ39" s="14"/>
      <c r="AR39" s="14"/>
      <c r="AS39" s="14"/>
      <c r="AT39" s="14"/>
      <c r="AU39" s="5"/>
      <c r="AV39" s="18"/>
      <c r="AW39" s="4"/>
      <c r="AX39" s="4"/>
      <c r="AY39" s="4"/>
      <c r="AZ39" s="4"/>
      <c r="BA39" s="4"/>
      <c r="BB39" s="4"/>
      <c r="BC39" s="4"/>
      <c r="BD39" s="4"/>
      <c r="BE39" s="4"/>
      <c r="BF39" s="4"/>
      <c r="BG39" s="4"/>
      <c r="BH39" s="4"/>
      <c r="BI39" s="4"/>
      <c r="BJ39" s="4"/>
      <c r="BK39" s="4"/>
      <c r="BL39" s="4"/>
      <c r="BM39" s="5"/>
      <c r="BN39" s="4"/>
      <c r="BO39" s="4"/>
      <c r="BP39" s="4"/>
      <c r="BQ39" s="4"/>
      <c r="BR39" s="4"/>
      <c r="BS39" s="4"/>
      <c r="BT39" s="4"/>
      <c r="BU39" s="4"/>
      <c r="BV39" s="4"/>
      <c r="BW39" s="4"/>
      <c r="BX39" s="4"/>
      <c r="BY39" s="4"/>
      <c r="BZ39" s="4"/>
      <c r="CA39" s="4"/>
      <c r="CB39" s="4"/>
      <c r="CC39" s="6"/>
      <c r="CD39" s="6"/>
      <c r="CE39" s="4"/>
      <c r="CF39" s="4"/>
      <c r="CG39" s="4"/>
      <c r="CH39" s="4"/>
      <c r="CI39" s="4"/>
      <c r="CJ39" s="4"/>
      <c r="CK39" s="4"/>
      <c r="CL39" s="4"/>
      <c r="CM39" s="4"/>
      <c r="CN39" s="6"/>
      <c r="CO39" s="4"/>
      <c r="CP39" s="4"/>
      <c r="CQ39" s="5"/>
      <c r="CR39" s="4"/>
      <c r="CS39" s="4"/>
      <c r="CT39" s="4"/>
      <c r="CU39" s="4"/>
      <c r="CV39" s="4"/>
      <c r="CW39" s="4"/>
      <c r="CX39" s="4"/>
      <c r="CY39" s="4"/>
      <c r="CZ39" s="4"/>
      <c r="DA39" s="5"/>
      <c r="DB39" s="4"/>
      <c r="DC39" s="4"/>
      <c r="DD39" s="4"/>
      <c r="DE39" s="4"/>
      <c r="DF39" s="5"/>
      <c r="DG39" s="4"/>
      <c r="DH39" s="4"/>
      <c r="DI39" s="4"/>
      <c r="DJ39" s="4"/>
      <c r="DK39" s="4"/>
      <c r="DL39" s="4"/>
      <c r="DM39" s="4"/>
      <c r="DN39" s="4"/>
      <c r="DO39" s="4"/>
      <c r="DP39" s="4"/>
      <c r="DQ39" s="4"/>
      <c r="DR39" s="4"/>
      <c r="DS39" s="4"/>
      <c r="DT39" s="4"/>
      <c r="DU39" s="4"/>
      <c r="DV39" s="4"/>
      <c r="DW39" s="5"/>
      <c r="DX39" s="5"/>
      <c r="DY39" s="5"/>
      <c r="DZ39" s="7"/>
      <c r="EA39" s="4"/>
      <c r="EB39" s="4"/>
      <c r="EC39" s="4"/>
      <c r="ED39" s="4"/>
      <c r="EE39" s="4"/>
      <c r="EF39" s="7"/>
      <c r="EG39" s="8"/>
      <c r="EH39" s="8"/>
      <c r="EI39" s="19"/>
    </row>
    <row r="40" spans="1:139" s="3" customFormat="1" ht="14.4" x14ac:dyDescent="0.3">
      <c r="A40" s="10"/>
      <c r="B40" s="10"/>
      <c r="C40" s="15"/>
      <c r="D40"/>
      <c r="E40" s="11"/>
      <c r="F40" s="12"/>
      <c r="G40" s="16"/>
      <c r="H40" s="2"/>
      <c r="I40" s="12"/>
      <c r="J40" s="15"/>
      <c r="K40" s="15"/>
      <c r="L40"/>
      <c r="M40"/>
      <c r="N40"/>
      <c r="O40"/>
      <c r="P40" s="10"/>
      <c r="Q40" s="17"/>
      <c r="R40" s="17"/>
      <c r="S40" s="23"/>
      <c r="T40" s="22"/>
      <c r="U40" s="13"/>
      <c r="V40"/>
      <c r="W40"/>
      <c r="X40" s="10"/>
      <c r="Y40" s="10"/>
      <c r="Z40" s="10"/>
      <c r="AA40" s="10"/>
      <c r="AB40" s="10"/>
      <c r="AC40" s="10"/>
      <c r="AD40" s="14"/>
      <c r="AE40" s="14"/>
      <c r="AF40" s="14"/>
      <c r="AG40" s="14"/>
      <c r="AH40" s="14"/>
      <c r="AI40" s="14"/>
      <c r="AJ40" s="14"/>
      <c r="AK40" s="14"/>
      <c r="AL40" s="14"/>
      <c r="AM40" s="14"/>
      <c r="AN40" s="14"/>
      <c r="AO40" s="14"/>
      <c r="AP40" s="14"/>
      <c r="AQ40" s="14"/>
      <c r="AR40" s="14"/>
      <c r="AS40" s="14"/>
      <c r="AT40" s="14"/>
      <c r="AU40" s="5"/>
      <c r="AV40" s="18"/>
      <c r="AW40" s="4"/>
      <c r="AX40" s="4"/>
      <c r="AY40" s="4"/>
      <c r="AZ40" s="4"/>
      <c r="BA40" s="4"/>
      <c r="BB40" s="4"/>
      <c r="BC40" s="4"/>
      <c r="BD40" s="4"/>
      <c r="BE40" s="4"/>
      <c r="BF40" s="4"/>
      <c r="BG40" s="4"/>
      <c r="BH40" s="4"/>
      <c r="BI40" s="4"/>
      <c r="BJ40" s="4"/>
      <c r="BK40" s="4"/>
      <c r="BL40" s="4"/>
      <c r="BM40" s="5"/>
      <c r="BN40" s="4"/>
      <c r="BO40" s="4"/>
      <c r="BP40" s="4"/>
      <c r="BQ40" s="4"/>
      <c r="BR40" s="4"/>
      <c r="BS40" s="4"/>
      <c r="BT40" s="4"/>
      <c r="BU40" s="4"/>
      <c r="BV40" s="4"/>
      <c r="BW40" s="4"/>
      <c r="BX40" s="4"/>
      <c r="BY40" s="4"/>
      <c r="BZ40" s="4"/>
      <c r="CA40" s="4"/>
      <c r="CB40" s="4"/>
      <c r="CC40" s="6"/>
      <c r="CD40" s="6"/>
      <c r="CE40" s="4"/>
      <c r="CF40" s="4"/>
      <c r="CG40" s="4"/>
      <c r="CH40" s="4"/>
      <c r="CI40" s="4"/>
      <c r="CJ40" s="4"/>
      <c r="CK40" s="4"/>
      <c r="CL40" s="4"/>
      <c r="CM40" s="4"/>
      <c r="CN40" s="6"/>
      <c r="CO40" s="4"/>
      <c r="CP40" s="4"/>
      <c r="CQ40" s="5"/>
      <c r="CR40" s="4"/>
      <c r="CS40" s="4"/>
      <c r="CT40" s="4"/>
      <c r="CU40" s="4"/>
      <c r="CV40" s="4"/>
      <c r="CW40" s="4"/>
      <c r="CX40" s="4"/>
      <c r="CY40" s="4"/>
      <c r="CZ40" s="4"/>
      <c r="DA40" s="5"/>
      <c r="DB40" s="4"/>
      <c r="DC40" s="4"/>
      <c r="DD40" s="4"/>
      <c r="DE40" s="4"/>
      <c r="DF40" s="5"/>
      <c r="DG40" s="4"/>
      <c r="DH40" s="4"/>
      <c r="DI40" s="4"/>
      <c r="DJ40" s="4"/>
      <c r="DK40" s="4"/>
      <c r="DL40" s="4"/>
      <c r="DM40" s="4"/>
      <c r="DN40" s="4"/>
      <c r="DO40" s="4"/>
      <c r="DP40" s="4"/>
      <c r="DQ40" s="4"/>
      <c r="DR40" s="4"/>
      <c r="DS40" s="4"/>
      <c r="DT40" s="4"/>
      <c r="DU40" s="4"/>
      <c r="DV40" s="4"/>
      <c r="DW40" s="5"/>
      <c r="DX40" s="5"/>
      <c r="DY40" s="5"/>
      <c r="DZ40" s="7"/>
      <c r="EA40" s="4"/>
      <c r="EB40" s="4"/>
      <c r="EC40" s="4"/>
      <c r="ED40" s="4"/>
      <c r="EE40" s="4"/>
      <c r="EF40" s="7"/>
      <c r="EG40" s="8"/>
      <c r="EH40" s="8"/>
      <c r="EI40" s="19"/>
    </row>
    <row r="41" spans="1:139" s="3" customFormat="1" ht="14.4" x14ac:dyDescent="0.3">
      <c r="A41" s="10"/>
      <c r="B41" s="10"/>
      <c r="C41" s="15"/>
      <c r="D41"/>
      <c r="E41" s="11"/>
      <c r="F41" s="12"/>
      <c r="G41" s="16"/>
      <c r="H41" s="2"/>
      <c r="I41" s="12"/>
      <c r="J41" s="15"/>
      <c r="K41" s="15"/>
      <c r="L41"/>
      <c r="M41"/>
      <c r="N41"/>
      <c r="O41"/>
      <c r="P41" s="10"/>
      <c r="Q41" s="17"/>
      <c r="R41" s="17"/>
      <c r="S41" s="23"/>
      <c r="T41" s="20"/>
      <c r="U41" s="13"/>
      <c r="V41"/>
      <c r="W41"/>
      <c r="X41" s="10"/>
      <c r="Y41" s="10"/>
      <c r="Z41" s="10"/>
      <c r="AA41" s="10"/>
      <c r="AB41" s="10"/>
      <c r="AC41" s="10"/>
      <c r="AD41" s="14"/>
      <c r="AE41" s="14"/>
      <c r="AF41" s="14"/>
      <c r="AG41" s="14"/>
      <c r="AH41" s="14"/>
      <c r="AI41" s="14"/>
      <c r="AJ41" s="14"/>
      <c r="AK41" s="14"/>
      <c r="AL41" s="14"/>
      <c r="AM41" s="14"/>
      <c r="AN41" s="14"/>
      <c r="AO41" s="14"/>
      <c r="AP41" s="14"/>
      <c r="AQ41" s="14"/>
      <c r="AR41" s="14"/>
      <c r="AS41" s="14"/>
      <c r="AT41" s="14"/>
      <c r="AU41" s="5"/>
      <c r="AV41" s="18"/>
      <c r="AW41" s="4"/>
      <c r="AX41" s="4"/>
      <c r="AY41" s="4"/>
      <c r="AZ41" s="4"/>
      <c r="BA41" s="4"/>
      <c r="BB41" s="4"/>
      <c r="BC41" s="4"/>
      <c r="BD41" s="4"/>
      <c r="BE41" s="4"/>
      <c r="BF41" s="4"/>
      <c r="BG41" s="4"/>
      <c r="BH41" s="4"/>
      <c r="BI41" s="4"/>
      <c r="BJ41" s="4"/>
      <c r="BK41" s="4"/>
      <c r="BL41" s="4"/>
      <c r="BM41" s="5"/>
      <c r="BN41" s="4"/>
      <c r="BO41" s="4"/>
      <c r="BP41" s="4"/>
      <c r="BQ41" s="4"/>
      <c r="BR41" s="4"/>
      <c r="BS41" s="4"/>
      <c r="BT41" s="4"/>
      <c r="BU41" s="4"/>
      <c r="BV41" s="4"/>
      <c r="BW41" s="4"/>
      <c r="BX41" s="4"/>
      <c r="BY41" s="4"/>
      <c r="BZ41" s="4"/>
      <c r="CA41" s="4"/>
      <c r="CB41" s="4"/>
      <c r="CC41" s="6"/>
      <c r="CD41" s="6"/>
      <c r="CE41" s="4"/>
      <c r="CF41" s="4"/>
      <c r="CG41" s="4"/>
      <c r="CH41" s="4"/>
      <c r="CI41" s="4"/>
      <c r="CJ41" s="4"/>
      <c r="CK41" s="4"/>
      <c r="CL41" s="4"/>
      <c r="CM41" s="4"/>
      <c r="CN41" s="6"/>
      <c r="CO41" s="4"/>
      <c r="CP41" s="4"/>
      <c r="CQ41" s="5"/>
      <c r="CR41" s="4"/>
      <c r="CS41" s="4"/>
      <c r="CT41" s="4"/>
      <c r="CU41" s="4"/>
      <c r="CV41" s="4"/>
      <c r="CW41" s="4"/>
      <c r="CX41" s="4"/>
      <c r="CY41" s="4"/>
      <c r="CZ41" s="4"/>
      <c r="DA41" s="5"/>
      <c r="DB41" s="4"/>
      <c r="DC41" s="4"/>
      <c r="DD41" s="4"/>
      <c r="DE41" s="4"/>
      <c r="DF41" s="5"/>
      <c r="DG41" s="4"/>
      <c r="DH41" s="4"/>
      <c r="DI41" s="4"/>
      <c r="DJ41" s="4"/>
      <c r="DK41" s="4"/>
      <c r="DL41" s="4"/>
      <c r="DM41" s="4"/>
      <c r="DN41" s="4"/>
      <c r="DO41" s="4"/>
      <c r="DP41" s="4"/>
      <c r="DQ41" s="4"/>
      <c r="DR41" s="4"/>
      <c r="DS41" s="4"/>
      <c r="DT41" s="4"/>
      <c r="DU41" s="4"/>
      <c r="DV41" s="4"/>
      <c r="DW41" s="5"/>
      <c r="DX41" s="5"/>
      <c r="DY41" s="5"/>
      <c r="DZ41" s="7"/>
      <c r="EA41" s="4"/>
      <c r="EB41" s="4"/>
      <c r="EC41" s="4"/>
      <c r="ED41" s="4"/>
      <c r="EE41" s="4"/>
      <c r="EF41" s="7"/>
      <c r="EG41" s="8"/>
      <c r="EH41" s="8"/>
      <c r="EI41" s="19"/>
    </row>
    <row r="42" spans="1:139" s="3" customFormat="1" ht="14.4" x14ac:dyDescent="0.3">
      <c r="A42" s="10"/>
      <c r="B42" s="10"/>
      <c r="C42" s="15"/>
      <c r="D42"/>
      <c r="E42" s="11"/>
      <c r="F42" s="12"/>
      <c r="G42" s="16"/>
      <c r="H42" s="2"/>
      <c r="I42" s="12"/>
      <c r="J42" s="15"/>
      <c r="K42" s="15"/>
      <c r="L42"/>
      <c r="M42"/>
      <c r="N42"/>
      <c r="O42"/>
      <c r="P42" s="10"/>
      <c r="Q42" s="17"/>
      <c r="R42" s="17"/>
      <c r="S42" s="23"/>
      <c r="T42" s="20"/>
      <c r="U42" s="10"/>
      <c r="V42"/>
      <c r="W42"/>
      <c r="X42" s="10"/>
      <c r="Y42" s="10"/>
      <c r="Z42" s="10"/>
      <c r="AA42" s="10"/>
      <c r="AB42" s="10"/>
      <c r="AC42" s="10"/>
      <c r="AD42" s="14"/>
      <c r="AE42" s="14"/>
      <c r="AF42" s="14"/>
      <c r="AG42" s="14"/>
      <c r="AH42" s="14"/>
      <c r="AI42" s="14"/>
      <c r="AJ42" s="14"/>
      <c r="AK42" s="14"/>
      <c r="AL42" s="14"/>
      <c r="AM42" s="14"/>
      <c r="AN42" s="14"/>
      <c r="AO42" s="14"/>
      <c r="AP42" s="14"/>
      <c r="AQ42" s="14"/>
      <c r="AR42" s="14"/>
      <c r="AS42" s="14"/>
      <c r="AT42" s="14"/>
      <c r="AU42" s="5"/>
      <c r="AV42" s="18"/>
      <c r="AW42" s="4"/>
      <c r="AX42" s="4"/>
      <c r="AY42" s="4"/>
      <c r="AZ42" s="4"/>
      <c r="BA42" s="4"/>
      <c r="BB42" s="4"/>
      <c r="BC42" s="4"/>
      <c r="BD42" s="4"/>
      <c r="BE42" s="4"/>
      <c r="BF42" s="4"/>
      <c r="BG42" s="4"/>
      <c r="BH42" s="4"/>
      <c r="BI42" s="4"/>
      <c r="BJ42" s="4"/>
      <c r="BK42" s="4"/>
      <c r="BL42" s="4"/>
      <c r="BM42" s="5"/>
      <c r="BN42" s="4"/>
      <c r="BO42" s="4"/>
      <c r="BP42" s="4"/>
      <c r="BQ42" s="4"/>
      <c r="BR42" s="4"/>
      <c r="BS42" s="4"/>
      <c r="BT42" s="4"/>
      <c r="BU42" s="4"/>
      <c r="BV42" s="4"/>
      <c r="BW42" s="4"/>
      <c r="BX42" s="4"/>
      <c r="BY42" s="4"/>
      <c r="BZ42" s="4"/>
      <c r="CA42" s="4"/>
      <c r="CB42" s="4"/>
      <c r="CC42" s="6"/>
      <c r="CD42" s="6"/>
      <c r="CE42" s="4"/>
      <c r="CF42" s="4"/>
      <c r="CG42" s="4"/>
      <c r="CH42" s="4"/>
      <c r="CI42" s="4"/>
      <c r="CJ42" s="4"/>
      <c r="CK42" s="4"/>
      <c r="CL42" s="4"/>
      <c r="CM42" s="4"/>
      <c r="CN42" s="6"/>
      <c r="CO42" s="4"/>
      <c r="CP42" s="4"/>
      <c r="CQ42" s="5"/>
      <c r="CR42" s="4"/>
      <c r="CS42" s="4"/>
      <c r="CT42" s="4"/>
      <c r="CU42" s="4"/>
      <c r="CV42" s="4"/>
      <c r="CW42" s="4"/>
      <c r="CX42" s="4"/>
      <c r="CY42" s="4"/>
      <c r="CZ42" s="4"/>
      <c r="DA42" s="5"/>
      <c r="DB42" s="4"/>
      <c r="DC42" s="4"/>
      <c r="DD42" s="4"/>
      <c r="DE42" s="4"/>
      <c r="DF42" s="5"/>
      <c r="DG42" s="4"/>
      <c r="DH42" s="4"/>
      <c r="DI42" s="4"/>
      <c r="DJ42" s="4"/>
      <c r="DK42" s="4"/>
      <c r="DL42" s="4"/>
      <c r="DM42" s="4"/>
      <c r="DN42" s="4"/>
      <c r="DO42" s="4"/>
      <c r="DP42" s="4"/>
      <c r="DQ42" s="4"/>
      <c r="DR42" s="4"/>
      <c r="DS42" s="4"/>
      <c r="DT42" s="4"/>
      <c r="DU42" s="4"/>
      <c r="DV42" s="4"/>
      <c r="DW42" s="5"/>
      <c r="DX42" s="5"/>
      <c r="DY42" s="5"/>
      <c r="DZ42" s="7"/>
      <c r="EA42" s="4"/>
      <c r="EB42" s="4"/>
      <c r="EC42" s="4"/>
      <c r="ED42" s="4"/>
      <c r="EE42" s="4"/>
      <c r="EF42" s="7"/>
      <c r="EG42" s="8"/>
      <c r="EH42" s="8"/>
      <c r="EI42" s="19"/>
    </row>
    <row r="43" spans="1:139" s="3" customFormat="1" ht="14.4" x14ac:dyDescent="0.3">
      <c r="A43" s="10"/>
      <c r="B43" s="10"/>
      <c r="C43" s="15"/>
      <c r="D43"/>
      <c r="E43" s="11"/>
      <c r="F43" s="12"/>
      <c r="G43" s="16"/>
      <c r="H43" s="2"/>
      <c r="I43" s="12"/>
      <c r="J43" s="15"/>
      <c r="K43" s="15"/>
      <c r="L43"/>
      <c r="M43"/>
      <c r="N43"/>
      <c r="O43"/>
      <c r="P43" s="10"/>
      <c r="Q43" s="17"/>
      <c r="R43" s="17"/>
      <c r="S43" s="23"/>
      <c r="T43" s="20"/>
      <c r="U43" s="10"/>
      <c r="V43"/>
      <c r="W43"/>
      <c r="X43" s="10"/>
      <c r="Y43" s="10"/>
      <c r="Z43" s="10"/>
      <c r="AA43" s="10"/>
      <c r="AB43" s="10"/>
      <c r="AC43" s="10"/>
      <c r="AD43" s="14"/>
      <c r="AE43" s="14"/>
      <c r="AF43" s="14"/>
      <c r="AG43" s="14"/>
      <c r="AH43" s="14"/>
      <c r="AI43" s="14"/>
      <c r="AJ43" s="14"/>
      <c r="AK43" s="14"/>
      <c r="AL43" s="14"/>
      <c r="AM43" s="14"/>
      <c r="AN43" s="14"/>
      <c r="AO43" s="14"/>
      <c r="AP43" s="14"/>
      <c r="AQ43" s="14"/>
      <c r="AR43" s="14"/>
      <c r="AS43" s="14"/>
      <c r="AT43" s="14"/>
      <c r="AU43" s="5"/>
      <c r="AV43" s="18"/>
      <c r="AW43" s="4"/>
      <c r="AX43" s="4"/>
      <c r="AY43" s="4"/>
      <c r="AZ43" s="4"/>
      <c r="BA43" s="4"/>
      <c r="BB43" s="4"/>
      <c r="BC43" s="4"/>
      <c r="BD43" s="4"/>
      <c r="BE43" s="4"/>
      <c r="BF43" s="4"/>
      <c r="BG43" s="4"/>
      <c r="BH43" s="4"/>
      <c r="BI43" s="4"/>
      <c r="BJ43" s="4"/>
      <c r="BK43" s="4"/>
      <c r="BL43" s="4"/>
      <c r="BM43" s="5"/>
      <c r="BN43" s="4"/>
      <c r="BO43" s="4"/>
      <c r="BP43" s="4"/>
      <c r="BQ43" s="4"/>
      <c r="BR43" s="4"/>
      <c r="BS43" s="4"/>
      <c r="BT43" s="4"/>
      <c r="BU43" s="4"/>
      <c r="BV43" s="4"/>
      <c r="BW43" s="4"/>
      <c r="BX43" s="4"/>
      <c r="BY43" s="4"/>
      <c r="BZ43" s="4"/>
      <c r="CA43" s="4"/>
      <c r="CB43" s="4"/>
      <c r="CC43" s="6"/>
      <c r="CD43" s="6"/>
      <c r="CE43" s="4"/>
      <c r="CF43" s="4"/>
      <c r="CG43" s="4"/>
      <c r="CH43" s="4"/>
      <c r="CI43" s="4"/>
      <c r="CJ43" s="4"/>
      <c r="CK43" s="4"/>
      <c r="CL43" s="4"/>
      <c r="CM43" s="4"/>
      <c r="CN43" s="6"/>
      <c r="CO43" s="4"/>
      <c r="CP43" s="4"/>
      <c r="CQ43" s="5"/>
      <c r="CR43" s="4"/>
      <c r="CS43" s="4"/>
      <c r="CT43" s="4"/>
      <c r="CU43" s="4"/>
      <c r="CV43" s="4"/>
      <c r="CW43" s="4"/>
      <c r="CX43" s="4"/>
      <c r="CY43" s="4"/>
      <c r="CZ43" s="4"/>
      <c r="DA43" s="5"/>
      <c r="DB43" s="4"/>
      <c r="DC43" s="4"/>
      <c r="DD43" s="4"/>
      <c r="DE43" s="4"/>
      <c r="DF43" s="5"/>
      <c r="DG43" s="4"/>
      <c r="DH43" s="4"/>
      <c r="DI43" s="4"/>
      <c r="DJ43" s="4"/>
      <c r="DK43" s="4"/>
      <c r="DL43" s="4"/>
      <c r="DM43" s="4"/>
      <c r="DN43" s="4"/>
      <c r="DO43" s="4"/>
      <c r="DP43" s="4"/>
      <c r="DQ43" s="4"/>
      <c r="DR43" s="4"/>
      <c r="DS43" s="4"/>
      <c r="DT43" s="4"/>
      <c r="DU43" s="4"/>
      <c r="DV43" s="4"/>
      <c r="DW43" s="5"/>
      <c r="DX43" s="5"/>
      <c r="DY43" s="5"/>
      <c r="DZ43" s="7"/>
      <c r="EA43" s="4"/>
      <c r="EB43" s="4"/>
      <c r="EC43" s="4"/>
      <c r="ED43" s="4"/>
      <c r="EE43" s="4"/>
      <c r="EF43" s="7"/>
      <c r="EG43" s="8"/>
      <c r="EH43" s="8"/>
      <c r="EI43" s="19"/>
    </row>
    <row r="44" spans="1:139" s="3" customFormat="1" ht="14.4" x14ac:dyDescent="0.3">
      <c r="A44" s="10"/>
      <c r="B44" s="10"/>
      <c r="C44" s="15"/>
      <c r="D44"/>
      <c r="E44" s="11"/>
      <c r="F44" s="12"/>
      <c r="G44" s="16"/>
      <c r="H44" s="2"/>
      <c r="I44" s="12"/>
      <c r="J44" s="15"/>
      <c r="K44" s="15"/>
      <c r="L44"/>
      <c r="M44"/>
      <c r="N44"/>
      <c r="O44"/>
      <c r="P44" s="10"/>
      <c r="Q44" s="17"/>
      <c r="R44" s="17"/>
      <c r="S44" s="23"/>
      <c r="T44" s="22"/>
      <c r="U44" s="13"/>
      <c r="V44"/>
      <c r="W44"/>
      <c r="X44" s="10"/>
      <c r="Y44" s="10"/>
      <c r="Z44" s="10"/>
      <c r="AA44" s="10"/>
      <c r="AB44" s="10"/>
      <c r="AC44" s="10"/>
      <c r="AD44" s="14"/>
      <c r="AE44" s="14"/>
      <c r="AF44" s="14"/>
      <c r="AG44" s="14"/>
      <c r="AH44" s="14"/>
      <c r="AI44" s="14"/>
      <c r="AJ44" s="14"/>
      <c r="AK44" s="14"/>
      <c r="AL44" s="14"/>
      <c r="AM44" s="14"/>
      <c r="AN44" s="14"/>
      <c r="AO44" s="14"/>
      <c r="AP44" s="14"/>
      <c r="AQ44" s="14"/>
      <c r="AR44" s="14"/>
      <c r="AS44" s="14"/>
      <c r="AT44" s="14"/>
      <c r="AU44" s="5"/>
      <c r="AV44" s="18"/>
      <c r="AW44" s="4"/>
      <c r="AX44" s="4"/>
      <c r="AY44" s="4"/>
      <c r="AZ44" s="4"/>
      <c r="BA44" s="4"/>
      <c r="BB44" s="4"/>
      <c r="BC44" s="4"/>
      <c r="BD44" s="4"/>
      <c r="BE44" s="4"/>
      <c r="BF44" s="4"/>
      <c r="BG44" s="4"/>
      <c r="BH44" s="4"/>
      <c r="BI44" s="4"/>
      <c r="BJ44" s="4"/>
      <c r="BK44" s="4"/>
      <c r="BL44" s="4"/>
      <c r="BM44" s="5"/>
      <c r="BN44" s="4"/>
      <c r="BO44" s="4"/>
      <c r="BP44" s="4"/>
      <c r="BQ44" s="4"/>
      <c r="BR44" s="4"/>
      <c r="BS44" s="4"/>
      <c r="BT44" s="4"/>
      <c r="BU44" s="4"/>
      <c r="BV44" s="4"/>
      <c r="BW44" s="4"/>
      <c r="BX44" s="4"/>
      <c r="BY44" s="4"/>
      <c r="BZ44" s="4"/>
      <c r="CA44" s="4"/>
      <c r="CB44" s="4"/>
      <c r="CC44" s="6"/>
      <c r="CD44" s="6"/>
      <c r="CE44" s="4"/>
      <c r="CF44" s="4"/>
      <c r="CG44" s="4"/>
      <c r="CH44" s="4"/>
      <c r="CI44" s="4"/>
      <c r="CJ44" s="4"/>
      <c r="CK44" s="4"/>
      <c r="CL44" s="4"/>
      <c r="CM44" s="4"/>
      <c r="CN44" s="6"/>
      <c r="CO44" s="4"/>
      <c r="CP44" s="4"/>
      <c r="CQ44" s="5"/>
      <c r="CR44" s="4"/>
      <c r="CS44" s="4"/>
      <c r="CT44" s="4"/>
      <c r="CU44" s="4"/>
      <c r="CV44" s="4"/>
      <c r="CW44" s="4"/>
      <c r="CX44" s="4"/>
      <c r="CY44" s="4"/>
      <c r="CZ44" s="4"/>
      <c r="DA44" s="5"/>
      <c r="DB44" s="4"/>
      <c r="DC44" s="4"/>
      <c r="DD44" s="4"/>
      <c r="DE44" s="4"/>
      <c r="DF44" s="5"/>
      <c r="DG44" s="4"/>
      <c r="DH44" s="4"/>
      <c r="DI44" s="4"/>
      <c r="DJ44" s="4"/>
      <c r="DK44" s="4"/>
      <c r="DL44" s="4"/>
      <c r="DM44" s="4"/>
      <c r="DN44" s="4"/>
      <c r="DO44" s="4"/>
      <c r="DP44" s="4"/>
      <c r="DQ44" s="4"/>
      <c r="DR44" s="4"/>
      <c r="DS44" s="4"/>
      <c r="DT44" s="4"/>
      <c r="DU44" s="4"/>
      <c r="DV44" s="4"/>
      <c r="DW44" s="5"/>
      <c r="DX44" s="5"/>
      <c r="DY44" s="5"/>
      <c r="DZ44" s="7"/>
      <c r="EA44" s="4"/>
      <c r="EB44" s="4"/>
      <c r="EC44" s="4"/>
      <c r="ED44" s="4"/>
      <c r="EE44" s="4"/>
      <c r="EF44" s="7"/>
      <c r="EG44" s="8"/>
      <c r="EH44" s="8"/>
      <c r="EI44" s="19"/>
    </row>
    <row r="45" spans="1:139" s="3" customFormat="1" ht="14.4" x14ac:dyDescent="0.3">
      <c r="A45" s="10"/>
      <c r="B45" s="10"/>
      <c r="C45" s="15"/>
      <c r="D45"/>
      <c r="E45" s="11"/>
      <c r="F45" s="12"/>
      <c r="G45" s="16"/>
      <c r="H45" s="2"/>
      <c r="I45" s="12"/>
      <c r="J45" s="15"/>
      <c r="K45" s="15"/>
      <c r="L45"/>
      <c r="M45"/>
      <c r="N45"/>
      <c r="O45"/>
      <c r="P45" s="10"/>
      <c r="Q45" s="17"/>
      <c r="R45" s="17"/>
      <c r="S45" s="23"/>
      <c r="T45" s="20"/>
      <c r="U45" s="13"/>
      <c r="V45"/>
      <c r="W45"/>
      <c r="X45" s="10"/>
      <c r="Y45" s="10"/>
      <c r="Z45" s="10"/>
      <c r="AA45" s="10"/>
      <c r="AB45" s="10"/>
      <c r="AC45" s="10"/>
      <c r="AD45" s="14"/>
      <c r="AE45" s="14"/>
      <c r="AF45" s="14"/>
      <c r="AG45" s="14"/>
      <c r="AH45" s="14"/>
      <c r="AI45" s="14"/>
      <c r="AJ45" s="14"/>
      <c r="AK45" s="14"/>
      <c r="AL45" s="14"/>
      <c r="AM45" s="14"/>
      <c r="AN45" s="14"/>
      <c r="AO45" s="14"/>
      <c r="AP45" s="14"/>
      <c r="AQ45" s="14"/>
      <c r="AR45" s="14"/>
      <c r="AS45" s="14"/>
      <c r="AT45" s="14"/>
      <c r="AU45" s="5"/>
      <c r="AV45" s="18"/>
      <c r="AW45" s="4"/>
      <c r="AX45" s="4"/>
      <c r="AY45" s="4"/>
      <c r="AZ45" s="4"/>
      <c r="BA45" s="4"/>
      <c r="BB45" s="4"/>
      <c r="BC45" s="4"/>
      <c r="BD45" s="4"/>
      <c r="BE45" s="4"/>
      <c r="BF45" s="4"/>
      <c r="BG45" s="4"/>
      <c r="BH45" s="4"/>
      <c r="BI45" s="4"/>
      <c r="BJ45" s="4"/>
      <c r="BK45" s="4"/>
      <c r="BL45" s="4"/>
      <c r="BM45" s="5"/>
      <c r="BN45" s="4"/>
      <c r="BO45" s="4"/>
      <c r="BP45" s="4"/>
      <c r="BQ45" s="4"/>
      <c r="BR45" s="4"/>
      <c r="BS45" s="4"/>
      <c r="BT45" s="4"/>
      <c r="BU45" s="4"/>
      <c r="BV45" s="4"/>
      <c r="BW45" s="4"/>
      <c r="BX45" s="4"/>
      <c r="BY45" s="4"/>
      <c r="BZ45" s="4"/>
      <c r="CA45" s="4"/>
      <c r="CB45" s="4"/>
      <c r="CC45" s="6"/>
      <c r="CD45" s="6"/>
      <c r="CE45" s="4"/>
      <c r="CF45" s="4"/>
      <c r="CG45" s="4"/>
      <c r="CH45" s="4"/>
      <c r="CI45" s="4"/>
      <c r="CJ45" s="4"/>
      <c r="CK45" s="4"/>
      <c r="CL45" s="4"/>
      <c r="CM45" s="4"/>
      <c r="CN45" s="6"/>
      <c r="CO45" s="4"/>
      <c r="CP45" s="4"/>
      <c r="CQ45" s="5"/>
      <c r="CR45" s="4"/>
      <c r="CS45" s="4"/>
      <c r="CT45" s="4"/>
      <c r="CU45" s="4"/>
      <c r="CV45" s="4"/>
      <c r="CW45" s="4"/>
      <c r="CX45" s="4"/>
      <c r="CY45" s="4"/>
      <c r="CZ45" s="4"/>
      <c r="DA45" s="5"/>
      <c r="DB45" s="4"/>
      <c r="DC45" s="4"/>
      <c r="DD45" s="4"/>
      <c r="DE45" s="4"/>
      <c r="DF45" s="5"/>
      <c r="DG45" s="4"/>
      <c r="DH45" s="4"/>
      <c r="DI45" s="4"/>
      <c r="DJ45" s="4"/>
      <c r="DK45" s="4"/>
      <c r="DL45" s="4"/>
      <c r="DM45" s="4"/>
      <c r="DN45" s="4"/>
      <c r="DO45" s="4"/>
      <c r="DP45" s="4"/>
      <c r="DQ45" s="4"/>
      <c r="DR45" s="4"/>
      <c r="DS45" s="4"/>
      <c r="DT45" s="4"/>
      <c r="DU45" s="4"/>
      <c r="DV45" s="4"/>
      <c r="DW45" s="5"/>
      <c r="DX45" s="5"/>
      <c r="DY45" s="5"/>
      <c r="DZ45" s="7"/>
      <c r="EA45" s="4"/>
      <c r="EB45" s="4"/>
      <c r="EC45" s="4"/>
      <c r="ED45" s="4"/>
      <c r="EE45" s="4"/>
      <c r="EF45" s="7"/>
      <c r="EG45" s="8"/>
      <c r="EH45" s="8"/>
      <c r="EI45" s="19"/>
    </row>
    <row r="46" spans="1:139" s="3" customFormat="1" ht="14.4" x14ac:dyDescent="0.3">
      <c r="A46" s="10"/>
      <c r="B46" s="10"/>
      <c r="C46" s="15"/>
      <c r="D46"/>
      <c r="E46" s="11"/>
      <c r="F46" s="12"/>
      <c r="G46" s="16"/>
      <c r="H46" s="2"/>
      <c r="I46" s="12"/>
      <c r="J46" s="15"/>
      <c r="K46" s="15"/>
      <c r="L46"/>
      <c r="M46"/>
      <c r="N46"/>
      <c r="O46"/>
      <c r="P46" s="10"/>
      <c r="Q46" s="17"/>
      <c r="R46" s="17"/>
      <c r="S46" s="23"/>
      <c r="T46" s="20"/>
      <c r="U46" s="13"/>
      <c r="V46"/>
      <c r="W46"/>
      <c r="X46" s="10"/>
      <c r="Y46" s="10"/>
      <c r="Z46" s="10"/>
      <c r="AA46" s="10"/>
      <c r="AB46" s="10"/>
      <c r="AC46" s="10"/>
      <c r="AD46" s="14"/>
      <c r="AE46" s="14"/>
      <c r="AF46" s="14"/>
      <c r="AG46" s="14"/>
      <c r="AH46" s="14"/>
      <c r="AI46" s="14"/>
      <c r="AJ46" s="14"/>
      <c r="AK46" s="14"/>
      <c r="AL46" s="14"/>
      <c r="AM46" s="14"/>
      <c r="AN46" s="14"/>
      <c r="AO46" s="14"/>
      <c r="AP46" s="14"/>
      <c r="AQ46" s="14"/>
      <c r="AR46" s="14"/>
      <c r="AS46" s="14"/>
      <c r="AT46" s="14"/>
      <c r="AU46" s="5"/>
      <c r="AV46" s="18"/>
      <c r="AW46" s="4"/>
      <c r="AX46" s="4"/>
      <c r="AY46" s="4"/>
      <c r="AZ46" s="4"/>
      <c r="BA46" s="4"/>
      <c r="BB46" s="4"/>
      <c r="BC46" s="4"/>
      <c r="BD46" s="4"/>
      <c r="BE46" s="4"/>
      <c r="BF46" s="4"/>
      <c r="BG46" s="4"/>
      <c r="BH46" s="4"/>
      <c r="BI46" s="4"/>
      <c r="BJ46" s="4"/>
      <c r="BK46" s="4"/>
      <c r="BL46" s="4"/>
      <c r="BM46" s="5"/>
      <c r="BN46" s="4"/>
      <c r="BO46" s="4"/>
      <c r="BP46" s="4"/>
      <c r="BQ46" s="4"/>
      <c r="BR46" s="4"/>
      <c r="BS46" s="4"/>
      <c r="BT46" s="4"/>
      <c r="BU46" s="4"/>
      <c r="BV46" s="4"/>
      <c r="BW46" s="4"/>
      <c r="BX46" s="4"/>
      <c r="BY46" s="4"/>
      <c r="BZ46" s="4"/>
      <c r="CA46" s="4"/>
      <c r="CB46" s="4"/>
      <c r="CC46" s="6"/>
      <c r="CD46" s="6"/>
      <c r="CE46" s="4"/>
      <c r="CF46" s="4"/>
      <c r="CG46" s="4"/>
      <c r="CH46" s="4"/>
      <c r="CI46" s="4"/>
      <c r="CJ46" s="4"/>
      <c r="CK46" s="4"/>
      <c r="CL46" s="4"/>
      <c r="CM46" s="4"/>
      <c r="CN46" s="6"/>
      <c r="CO46" s="4"/>
      <c r="CP46" s="4"/>
      <c r="CQ46" s="5"/>
      <c r="CR46" s="4"/>
      <c r="CS46" s="4"/>
      <c r="CT46" s="4"/>
      <c r="CU46" s="4"/>
      <c r="CV46" s="4"/>
      <c r="CW46" s="4"/>
      <c r="CX46" s="4"/>
      <c r="CY46" s="4"/>
      <c r="CZ46" s="4"/>
      <c r="DA46" s="5"/>
      <c r="DB46" s="4"/>
      <c r="DC46" s="4"/>
      <c r="DD46" s="4"/>
      <c r="DE46" s="4"/>
      <c r="DF46" s="5"/>
      <c r="DG46" s="4"/>
      <c r="DH46" s="4"/>
      <c r="DI46" s="4"/>
      <c r="DJ46" s="4"/>
      <c r="DK46" s="4"/>
      <c r="DL46" s="4"/>
      <c r="DM46" s="4"/>
      <c r="DN46" s="4"/>
      <c r="DO46" s="4"/>
      <c r="DP46" s="4"/>
      <c r="DQ46" s="4"/>
      <c r="DR46" s="4"/>
      <c r="DS46" s="4"/>
      <c r="DT46" s="4"/>
      <c r="DU46" s="4"/>
      <c r="DV46" s="4"/>
      <c r="DW46" s="5"/>
      <c r="DX46" s="5"/>
      <c r="DY46" s="5"/>
      <c r="DZ46" s="7"/>
      <c r="EA46" s="4"/>
      <c r="EB46" s="4"/>
      <c r="EC46" s="4"/>
      <c r="ED46" s="4"/>
      <c r="EE46" s="4"/>
      <c r="EF46" s="7"/>
      <c r="EG46" s="8"/>
      <c r="EH46" s="8"/>
      <c r="EI46" s="19"/>
    </row>
    <row r="47" spans="1:139" s="64" customFormat="1" ht="14.4" x14ac:dyDescent="0.3">
      <c r="A47" s="47"/>
      <c r="B47" s="47"/>
      <c r="C47" s="48"/>
      <c r="D47" s="49"/>
      <c r="E47" s="50"/>
      <c r="F47" s="51"/>
      <c r="G47" s="52"/>
      <c r="H47" s="53"/>
      <c r="I47" s="51"/>
      <c r="J47" s="48"/>
      <c r="K47" s="48"/>
      <c r="L47" s="49"/>
      <c r="M47" s="49"/>
      <c r="N47" s="49"/>
      <c r="O47" s="49"/>
      <c r="P47" s="47"/>
      <c r="Q47" s="54"/>
      <c r="R47" s="54"/>
      <c r="S47" s="55"/>
      <c r="T47" s="56"/>
      <c r="U47" s="57"/>
      <c r="V47" s="49"/>
      <c r="W47" s="49"/>
      <c r="X47" s="47"/>
      <c r="Y47" s="47"/>
      <c r="Z47" s="47"/>
      <c r="AA47" s="47"/>
      <c r="AB47" s="47"/>
      <c r="AC47" s="47"/>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c r="CG47" s="58"/>
      <c r="CH47" s="58"/>
      <c r="CI47" s="58"/>
      <c r="CJ47" s="58"/>
      <c r="CK47" s="58"/>
      <c r="CL47" s="58"/>
      <c r="CM47" s="58"/>
      <c r="CN47" s="58"/>
      <c r="CO47" s="58"/>
      <c r="CP47" s="58"/>
      <c r="CQ47" s="58"/>
      <c r="CR47" s="58"/>
      <c r="CS47" s="58"/>
      <c r="CT47" s="58"/>
      <c r="CU47" s="58"/>
      <c r="CV47" s="58"/>
      <c r="CW47" s="58"/>
      <c r="CX47" s="58"/>
      <c r="CY47" s="58"/>
      <c r="CZ47" s="58"/>
      <c r="DA47" s="58"/>
      <c r="DB47" s="58"/>
      <c r="DC47" s="58"/>
      <c r="DD47" s="58"/>
      <c r="DE47" s="58"/>
      <c r="DF47" s="58"/>
      <c r="DG47" s="58"/>
      <c r="DH47" s="58"/>
      <c r="DI47" s="58"/>
      <c r="DJ47" s="58"/>
      <c r="DK47" s="58"/>
      <c r="DL47" s="58"/>
      <c r="DM47" s="58"/>
      <c r="DN47" s="58"/>
      <c r="DO47" s="58"/>
      <c r="DP47" s="58"/>
      <c r="DQ47" s="58"/>
      <c r="DR47" s="58"/>
      <c r="DS47" s="58"/>
      <c r="DT47" s="58"/>
      <c r="DU47" s="58"/>
      <c r="DV47" s="58"/>
      <c r="DW47" s="59"/>
      <c r="DX47" s="59"/>
      <c r="DY47" s="59"/>
      <c r="DZ47" s="60"/>
      <c r="EA47" s="61"/>
      <c r="EB47" s="61"/>
      <c r="EC47" s="61"/>
      <c r="ED47" s="61"/>
      <c r="EE47" s="61"/>
      <c r="EF47" s="60"/>
      <c r="EG47" s="62"/>
      <c r="EH47" s="62"/>
      <c r="EI47" s="63"/>
    </row>
    <row r="48" spans="1:139" s="3" customFormat="1" ht="14.4" x14ac:dyDescent="0.3">
      <c r="A48" s="10"/>
      <c r="B48" s="10"/>
      <c r="C48" s="15"/>
      <c r="D48"/>
      <c r="E48" s="11"/>
      <c r="F48" s="12"/>
      <c r="G48" s="16"/>
      <c r="H48" s="2"/>
      <c r="I48" s="12"/>
      <c r="J48" s="15"/>
      <c r="K48" s="15"/>
      <c r="L48"/>
      <c r="M48"/>
      <c r="N48"/>
      <c r="O48"/>
      <c r="P48" s="10"/>
      <c r="Q48" s="17"/>
      <c r="R48" s="17"/>
      <c r="S48" s="23"/>
      <c r="T48" s="20"/>
      <c r="U48" s="13"/>
      <c r="V48"/>
      <c r="W48"/>
      <c r="X48" s="10"/>
      <c r="Y48" s="10"/>
      <c r="Z48" s="10"/>
      <c r="AA48" s="10"/>
      <c r="AB48" s="10"/>
      <c r="AC48" s="10"/>
      <c r="AD48" s="14"/>
      <c r="AE48" s="14"/>
      <c r="AF48" s="14"/>
      <c r="AG48" s="14"/>
      <c r="AH48" s="14"/>
      <c r="AI48" s="14"/>
      <c r="AJ48" s="14"/>
      <c r="AK48" s="14"/>
      <c r="AL48" s="14"/>
      <c r="AM48" s="14"/>
      <c r="AN48" s="14"/>
      <c r="AO48" s="14"/>
      <c r="AP48" s="14"/>
      <c r="AQ48" s="14"/>
      <c r="AR48" s="14"/>
      <c r="AS48" s="14"/>
      <c r="AT48" s="14"/>
      <c r="AU48" s="5"/>
      <c r="AV48" s="18"/>
      <c r="AW48" s="4"/>
      <c r="AX48" s="4"/>
      <c r="AY48" s="4"/>
      <c r="AZ48" s="4"/>
      <c r="BA48" s="4"/>
      <c r="BB48" s="4"/>
      <c r="BC48" s="4"/>
      <c r="BD48" s="4"/>
      <c r="BE48" s="4"/>
      <c r="BF48" s="4"/>
      <c r="BG48" s="4"/>
      <c r="BH48" s="4"/>
      <c r="BI48" s="4"/>
      <c r="BJ48" s="4"/>
      <c r="BK48" s="4"/>
      <c r="BL48" s="4"/>
      <c r="BM48" s="5"/>
      <c r="BN48" s="4"/>
      <c r="BO48" s="4"/>
      <c r="BP48" s="4"/>
      <c r="BQ48" s="4"/>
      <c r="BR48" s="4"/>
      <c r="BS48" s="4"/>
      <c r="BT48" s="4"/>
      <c r="BU48" s="4"/>
      <c r="BV48" s="4"/>
      <c r="BW48" s="4"/>
      <c r="BX48" s="4"/>
      <c r="BY48" s="4"/>
      <c r="BZ48" s="4"/>
      <c r="CA48" s="4"/>
      <c r="CB48" s="4"/>
      <c r="CC48" s="6"/>
      <c r="CD48" s="6"/>
      <c r="CE48" s="4"/>
      <c r="CF48" s="4"/>
      <c r="CG48" s="4"/>
      <c r="CH48" s="4"/>
      <c r="CI48" s="4"/>
      <c r="CJ48" s="4"/>
      <c r="CK48" s="4"/>
      <c r="CL48" s="4"/>
      <c r="CM48" s="4"/>
      <c r="CN48" s="6"/>
      <c r="CO48" s="4"/>
      <c r="CP48" s="4"/>
      <c r="CQ48" s="5"/>
      <c r="CR48" s="4"/>
      <c r="CS48" s="4"/>
      <c r="CT48" s="4"/>
      <c r="CU48" s="4"/>
      <c r="CV48" s="4"/>
      <c r="CW48" s="4"/>
      <c r="CX48" s="4"/>
      <c r="CY48" s="4"/>
      <c r="CZ48" s="4"/>
      <c r="DA48" s="5"/>
      <c r="DB48" s="4"/>
      <c r="DC48" s="4"/>
      <c r="DD48" s="4"/>
      <c r="DE48" s="4"/>
      <c r="DF48" s="5"/>
      <c r="DG48" s="4"/>
      <c r="DH48" s="4"/>
      <c r="DI48" s="4"/>
      <c r="DJ48" s="4"/>
      <c r="DK48" s="4"/>
      <c r="DL48" s="4"/>
      <c r="DM48" s="4"/>
      <c r="DN48" s="4"/>
      <c r="DO48" s="4"/>
      <c r="DP48" s="4"/>
      <c r="DQ48" s="4"/>
      <c r="DR48" s="4"/>
      <c r="DS48" s="4"/>
      <c r="DT48" s="4"/>
      <c r="DU48" s="4"/>
      <c r="DV48" s="4"/>
      <c r="DW48" s="5"/>
      <c r="DX48" s="5"/>
      <c r="DY48" s="5"/>
      <c r="DZ48" s="7"/>
      <c r="EA48" s="4"/>
      <c r="EB48" s="4"/>
      <c r="EC48" s="4"/>
      <c r="ED48" s="4"/>
      <c r="EE48" s="4"/>
      <c r="EF48" s="7"/>
      <c r="EG48" s="8"/>
      <c r="EH48" s="8"/>
      <c r="EI48" s="19"/>
    </row>
    <row r="49" spans="1:139" customFormat="1" ht="14.4" x14ac:dyDescent="0.3">
      <c r="A49" s="10"/>
      <c r="B49" s="10"/>
      <c r="C49" s="15"/>
      <c r="E49" s="11"/>
      <c r="F49" s="12"/>
      <c r="G49" s="16"/>
      <c r="H49" s="2"/>
      <c r="I49" s="12"/>
      <c r="J49" s="15"/>
      <c r="K49" s="15"/>
      <c r="P49" s="10"/>
      <c r="Q49" s="17"/>
      <c r="R49" s="17"/>
      <c r="S49" s="23"/>
      <c r="T49" s="21"/>
      <c r="U49" s="13"/>
      <c r="X49" s="10"/>
      <c r="Y49" s="10"/>
      <c r="Z49" s="10"/>
      <c r="AA49" s="10"/>
      <c r="AB49" s="10"/>
      <c r="AC49" s="10"/>
      <c r="AD49" s="14"/>
      <c r="AE49" s="14"/>
      <c r="AF49" s="14"/>
      <c r="AG49" s="14"/>
      <c r="AH49" s="14"/>
      <c r="AI49" s="14"/>
      <c r="AJ49" s="14"/>
      <c r="AK49" s="14"/>
      <c r="AL49" s="14"/>
      <c r="AM49" s="14"/>
      <c r="AN49" s="14"/>
      <c r="AO49" s="14"/>
      <c r="AP49" s="14"/>
      <c r="AQ49" s="14"/>
      <c r="AR49" s="14"/>
      <c r="AS49" s="14"/>
      <c r="AT49" s="14"/>
      <c r="AU49" s="5"/>
      <c r="AV49" s="18"/>
      <c r="AW49" s="4"/>
      <c r="AX49" s="4"/>
      <c r="AY49" s="4"/>
      <c r="AZ49" s="4"/>
      <c r="BA49" s="4"/>
      <c r="BB49" s="4"/>
      <c r="BC49" s="4"/>
      <c r="BD49" s="4"/>
      <c r="BE49" s="4"/>
      <c r="BF49" s="4"/>
      <c r="BG49" s="4"/>
      <c r="BH49" s="4"/>
      <c r="BI49" s="4"/>
      <c r="BJ49" s="4"/>
      <c r="BK49" s="4"/>
      <c r="BL49" s="4"/>
      <c r="BM49" s="5"/>
      <c r="BN49" s="4"/>
      <c r="BO49" s="4"/>
      <c r="BP49" s="4"/>
      <c r="BQ49" s="4"/>
      <c r="BR49" s="4"/>
      <c r="BS49" s="4"/>
      <c r="BT49" s="4"/>
      <c r="BU49" s="4"/>
      <c r="BV49" s="4"/>
      <c r="BW49" s="4"/>
      <c r="BX49" s="4"/>
      <c r="BY49" s="4"/>
      <c r="BZ49" s="4"/>
      <c r="CA49" s="4"/>
      <c r="CB49" s="4"/>
      <c r="CC49" s="6"/>
      <c r="CD49" s="6"/>
      <c r="CE49" s="4"/>
      <c r="CF49" s="4"/>
      <c r="CG49" s="4"/>
      <c r="CH49" s="4"/>
      <c r="CI49" s="4"/>
      <c r="CJ49" s="4"/>
      <c r="CK49" s="4"/>
      <c r="CL49" s="4"/>
      <c r="CM49" s="4"/>
      <c r="CN49" s="6"/>
      <c r="CO49" s="4"/>
      <c r="CP49" s="4"/>
      <c r="CQ49" s="5"/>
      <c r="CR49" s="4"/>
      <c r="CS49" s="4"/>
      <c r="CT49" s="4"/>
      <c r="CU49" s="4"/>
      <c r="CV49" s="4"/>
      <c r="CW49" s="4"/>
      <c r="CX49" s="4"/>
      <c r="CY49" s="4"/>
      <c r="CZ49" s="4"/>
      <c r="DA49" s="5"/>
      <c r="DB49" s="4"/>
      <c r="DC49" s="4"/>
      <c r="DD49" s="4"/>
      <c r="DE49" s="4"/>
      <c r="DF49" s="5"/>
      <c r="DG49" s="4"/>
      <c r="DH49" s="4"/>
      <c r="DI49" s="4"/>
      <c r="DJ49" s="4"/>
      <c r="DK49" s="4"/>
      <c r="DL49" s="4"/>
      <c r="DM49" s="4"/>
      <c r="DN49" s="4"/>
      <c r="DO49" s="4"/>
      <c r="DP49" s="4"/>
      <c r="DQ49" s="4"/>
      <c r="DR49" s="4"/>
      <c r="DS49" s="4"/>
      <c r="DT49" s="4"/>
      <c r="DU49" s="4"/>
      <c r="DV49" s="4"/>
      <c r="DW49" s="5"/>
      <c r="DX49" s="5"/>
      <c r="DY49" s="5"/>
      <c r="DZ49" s="1"/>
      <c r="EA49" s="4"/>
      <c r="EB49" s="4"/>
      <c r="EC49" s="4"/>
      <c r="ED49" s="4"/>
      <c r="EE49" s="4"/>
      <c r="EF49" s="1"/>
      <c r="EI49" s="19"/>
    </row>
    <row r="50" spans="1:139" customFormat="1" ht="14.4" x14ac:dyDescent="0.3">
      <c r="A50" s="10"/>
      <c r="B50" s="10"/>
      <c r="C50" s="15"/>
      <c r="E50" s="11"/>
      <c r="F50" s="12"/>
      <c r="G50" s="16"/>
      <c r="H50" s="2"/>
      <c r="I50" s="12"/>
      <c r="J50" s="15"/>
      <c r="K50" s="15"/>
      <c r="P50" s="10"/>
      <c r="Q50" s="17"/>
      <c r="R50" s="17"/>
      <c r="S50" s="23"/>
      <c r="T50" s="44"/>
      <c r="U50" s="13"/>
      <c r="X50" s="10"/>
      <c r="Y50" s="10"/>
      <c r="Z50" s="10"/>
      <c r="AA50" s="10"/>
      <c r="AB50" s="10"/>
      <c r="AC50" s="10"/>
      <c r="AD50" s="14"/>
      <c r="AE50" s="14"/>
      <c r="AF50" s="14"/>
      <c r="AG50" s="14"/>
      <c r="AH50" s="14"/>
      <c r="AI50" s="14"/>
      <c r="AJ50" s="14"/>
      <c r="AK50" s="14"/>
      <c r="AL50" s="14"/>
      <c r="AM50" s="14"/>
      <c r="AN50" s="14"/>
      <c r="AO50" s="14"/>
      <c r="AP50" s="14"/>
      <c r="AQ50" s="14"/>
      <c r="AR50" s="14"/>
      <c r="AS50" s="14"/>
      <c r="AT50" s="14"/>
      <c r="AU50" s="5"/>
      <c r="AV50" s="18"/>
      <c r="AW50" s="4"/>
      <c r="AX50" s="4"/>
      <c r="AY50" s="4"/>
      <c r="AZ50" s="4"/>
      <c r="BA50" s="4"/>
      <c r="BB50" s="4"/>
      <c r="BC50" s="4"/>
      <c r="BD50" s="4"/>
      <c r="BE50" s="4"/>
      <c r="BF50" s="4"/>
      <c r="BG50" s="4"/>
      <c r="BH50" s="4"/>
      <c r="BI50" s="4"/>
      <c r="BJ50" s="4"/>
      <c r="BK50" s="4"/>
      <c r="BL50" s="4"/>
      <c r="BM50" s="5"/>
      <c r="BN50" s="4"/>
      <c r="BO50" s="4"/>
      <c r="BP50" s="4"/>
      <c r="BQ50" s="4"/>
      <c r="BR50" s="4"/>
      <c r="BS50" s="4"/>
      <c r="BT50" s="4"/>
      <c r="BU50" s="4"/>
      <c r="BV50" s="4"/>
      <c r="BW50" s="4"/>
      <c r="BX50" s="4"/>
      <c r="BY50" s="4"/>
      <c r="BZ50" s="4"/>
      <c r="CA50" s="4"/>
      <c r="CB50" s="4"/>
      <c r="CC50" s="6"/>
      <c r="CD50" s="6"/>
      <c r="CE50" s="4"/>
      <c r="CF50" s="4"/>
      <c r="CG50" s="4"/>
      <c r="CH50" s="4"/>
      <c r="CI50" s="4"/>
      <c r="CJ50" s="4"/>
      <c r="CK50" s="4"/>
      <c r="CL50" s="4"/>
      <c r="CM50" s="4"/>
      <c r="CN50" s="6"/>
      <c r="CO50" s="4"/>
      <c r="CP50" s="4"/>
      <c r="CQ50" s="5"/>
      <c r="CR50" s="4"/>
      <c r="CS50" s="4"/>
      <c r="CT50" s="4"/>
      <c r="CU50" s="4"/>
      <c r="CV50" s="4"/>
      <c r="CW50" s="4"/>
      <c r="CX50" s="4"/>
      <c r="CY50" s="4"/>
      <c r="CZ50" s="4"/>
      <c r="DA50" s="5"/>
      <c r="DB50" s="4"/>
      <c r="DC50" s="4"/>
      <c r="DD50" s="4"/>
      <c r="DE50" s="4"/>
      <c r="DF50" s="5"/>
      <c r="DG50" s="4"/>
      <c r="DH50" s="4"/>
      <c r="DI50" s="4"/>
      <c r="DJ50" s="4"/>
      <c r="DK50" s="4"/>
      <c r="DL50" s="4"/>
      <c r="DM50" s="4"/>
      <c r="DN50" s="4"/>
      <c r="DO50" s="4"/>
      <c r="DP50" s="4"/>
      <c r="DQ50" s="4"/>
      <c r="DR50" s="4"/>
      <c r="DS50" s="4"/>
      <c r="DT50" s="4"/>
      <c r="DU50" s="4"/>
      <c r="DV50" s="4"/>
      <c r="DW50" s="5"/>
      <c r="DX50" s="5"/>
      <c r="DY50" s="5"/>
      <c r="DZ50" s="1"/>
      <c r="EA50" s="4"/>
      <c r="EB50" s="4"/>
      <c r="EC50" s="4"/>
      <c r="ED50" s="4"/>
      <c r="EE50" s="4"/>
      <c r="EF50" s="1"/>
      <c r="EI50" s="19"/>
    </row>
    <row r="51" spans="1:139" customFormat="1" ht="14.4" x14ac:dyDescent="0.3">
      <c r="A51" s="10"/>
      <c r="B51" s="10"/>
      <c r="C51" s="15"/>
      <c r="E51" s="11"/>
      <c r="F51" s="12"/>
      <c r="G51" s="16"/>
      <c r="H51" s="2"/>
      <c r="I51" s="12"/>
      <c r="J51" s="15"/>
      <c r="K51" s="15"/>
      <c r="P51" s="10"/>
      <c r="Q51" s="17"/>
      <c r="R51" s="17"/>
      <c r="S51" s="23"/>
      <c r="T51" s="44"/>
      <c r="U51" s="13"/>
      <c r="X51" s="10"/>
      <c r="Y51" s="10"/>
      <c r="Z51" s="10"/>
      <c r="AA51" s="10"/>
      <c r="AB51" s="10"/>
      <c r="AC51" s="10"/>
      <c r="AD51" s="14"/>
      <c r="AE51" s="14"/>
      <c r="AF51" s="14"/>
      <c r="AG51" s="14"/>
      <c r="AH51" s="14"/>
      <c r="AI51" s="14"/>
      <c r="AJ51" s="14"/>
      <c r="AK51" s="14"/>
      <c r="AL51" s="14"/>
      <c r="AM51" s="14"/>
      <c r="AN51" s="14"/>
      <c r="AO51" s="14"/>
      <c r="AP51" s="14"/>
      <c r="AQ51" s="14"/>
      <c r="AR51" s="14"/>
      <c r="AS51" s="14"/>
      <c r="AT51" s="14"/>
      <c r="AU51" s="5"/>
      <c r="AV51" s="18"/>
      <c r="AW51" s="4"/>
      <c r="AX51" s="4"/>
      <c r="AY51" s="4"/>
      <c r="AZ51" s="4"/>
      <c r="BA51" s="4"/>
      <c r="BB51" s="4"/>
      <c r="BC51" s="4"/>
      <c r="BD51" s="4"/>
      <c r="BE51" s="4"/>
      <c r="BF51" s="4"/>
      <c r="BG51" s="4"/>
      <c r="BH51" s="4"/>
      <c r="BI51" s="4"/>
      <c r="BJ51" s="4"/>
      <c r="BK51" s="4"/>
      <c r="BL51" s="4"/>
      <c r="BM51" s="5"/>
      <c r="BN51" s="4"/>
      <c r="BO51" s="4"/>
      <c r="BP51" s="4"/>
      <c r="BQ51" s="4"/>
      <c r="BR51" s="4"/>
      <c r="BS51" s="4"/>
      <c r="BT51" s="4"/>
      <c r="BU51" s="4"/>
      <c r="BV51" s="4"/>
      <c r="BW51" s="4"/>
      <c r="BX51" s="4"/>
      <c r="BY51" s="4"/>
      <c r="BZ51" s="4"/>
      <c r="CA51" s="4"/>
      <c r="CB51" s="4"/>
      <c r="CC51" s="6"/>
      <c r="CD51" s="6"/>
      <c r="CE51" s="4"/>
      <c r="CF51" s="4"/>
      <c r="CG51" s="4"/>
      <c r="CH51" s="4"/>
      <c r="CI51" s="4"/>
      <c r="CJ51" s="4"/>
      <c r="CK51" s="4"/>
      <c r="CL51" s="4"/>
      <c r="CM51" s="4"/>
      <c r="CN51" s="6"/>
      <c r="CO51" s="4"/>
      <c r="CP51" s="4"/>
      <c r="CQ51" s="5"/>
      <c r="CR51" s="4"/>
      <c r="CS51" s="4"/>
      <c r="CT51" s="4"/>
      <c r="CU51" s="4"/>
      <c r="CV51" s="4"/>
      <c r="CW51" s="4"/>
      <c r="CX51" s="4"/>
      <c r="CY51" s="4"/>
      <c r="CZ51" s="4"/>
      <c r="DA51" s="5"/>
      <c r="DB51" s="4"/>
      <c r="DC51" s="4"/>
      <c r="DD51" s="4"/>
      <c r="DE51" s="4"/>
      <c r="DF51" s="5"/>
      <c r="DG51" s="4"/>
      <c r="DH51" s="4"/>
      <c r="DI51" s="4"/>
      <c r="DJ51" s="4"/>
      <c r="DK51" s="4"/>
      <c r="DL51" s="4"/>
      <c r="DM51" s="4"/>
      <c r="DN51" s="4"/>
      <c r="DO51" s="4"/>
      <c r="DP51" s="4"/>
      <c r="DQ51" s="4"/>
      <c r="DR51" s="4"/>
      <c r="DS51" s="4"/>
      <c r="DT51" s="4"/>
      <c r="DU51" s="4"/>
      <c r="DV51" s="4"/>
      <c r="DW51" s="5"/>
      <c r="DX51" s="5"/>
      <c r="DY51" s="5"/>
      <c r="DZ51" s="1"/>
      <c r="EA51" s="4"/>
      <c r="EB51" s="4"/>
      <c r="EC51" s="4"/>
      <c r="ED51" s="4"/>
      <c r="EE51" s="4"/>
      <c r="EF51" s="1"/>
      <c r="EI51" s="19"/>
    </row>
    <row r="52" spans="1:139" customFormat="1" ht="14.4" x14ac:dyDescent="0.3">
      <c r="A52" s="10"/>
      <c r="B52" s="10"/>
      <c r="C52" s="15"/>
      <c r="E52" s="11"/>
      <c r="F52" s="12"/>
      <c r="G52" s="16"/>
      <c r="H52" s="2"/>
      <c r="I52" s="12"/>
      <c r="J52" s="15"/>
      <c r="K52" s="15"/>
      <c r="P52" s="10"/>
      <c r="Q52" s="17"/>
      <c r="R52" s="17"/>
      <c r="S52" s="23"/>
      <c r="T52" s="21"/>
      <c r="U52" s="13"/>
      <c r="X52" s="10"/>
      <c r="Y52" s="10"/>
      <c r="Z52" s="10"/>
      <c r="AA52" s="10"/>
      <c r="AB52" s="10"/>
      <c r="AC52" s="10"/>
      <c r="AD52" s="14"/>
      <c r="AE52" s="14"/>
      <c r="AF52" s="14"/>
      <c r="AG52" s="14"/>
      <c r="AH52" s="14"/>
      <c r="AI52" s="14"/>
      <c r="AJ52" s="14"/>
      <c r="AK52" s="14"/>
      <c r="AL52" s="14"/>
      <c r="AM52" s="14"/>
      <c r="AN52" s="14"/>
      <c r="AO52" s="14"/>
      <c r="AP52" s="14"/>
      <c r="AQ52" s="14"/>
      <c r="AR52" s="14"/>
      <c r="AS52" s="14"/>
      <c r="AT52" s="14"/>
      <c r="AU52" s="5"/>
      <c r="AV52" s="18"/>
      <c r="AW52" s="4"/>
      <c r="AX52" s="4"/>
      <c r="AY52" s="4"/>
      <c r="AZ52" s="4"/>
      <c r="BA52" s="4"/>
      <c r="BB52" s="4"/>
      <c r="BC52" s="4"/>
      <c r="BD52" s="4"/>
      <c r="BE52" s="4"/>
      <c r="BF52" s="4"/>
      <c r="BG52" s="4"/>
      <c r="BH52" s="4"/>
      <c r="BI52" s="4"/>
      <c r="BJ52" s="4"/>
      <c r="BK52" s="4"/>
      <c r="BL52" s="4"/>
      <c r="BM52" s="5"/>
      <c r="BN52" s="4"/>
      <c r="BO52" s="4"/>
      <c r="BP52" s="4"/>
      <c r="BQ52" s="4"/>
      <c r="BR52" s="4"/>
      <c r="BS52" s="4"/>
      <c r="BT52" s="4"/>
      <c r="BU52" s="4"/>
      <c r="BV52" s="4"/>
      <c r="BW52" s="4"/>
      <c r="BX52" s="4"/>
      <c r="BY52" s="4"/>
      <c r="BZ52" s="4"/>
      <c r="CA52" s="4"/>
      <c r="CB52" s="4"/>
      <c r="CC52" s="6"/>
      <c r="CD52" s="6"/>
      <c r="CE52" s="4"/>
      <c r="CF52" s="4"/>
      <c r="CG52" s="4"/>
      <c r="CH52" s="4"/>
      <c r="CI52" s="4"/>
      <c r="CJ52" s="4"/>
      <c r="CK52" s="4"/>
      <c r="CL52" s="4"/>
      <c r="CM52" s="4"/>
      <c r="CN52" s="6"/>
      <c r="CO52" s="4"/>
      <c r="CP52" s="4"/>
      <c r="CQ52" s="5"/>
      <c r="CR52" s="4"/>
      <c r="CS52" s="4"/>
      <c r="CT52" s="4"/>
      <c r="CU52" s="4"/>
      <c r="CV52" s="4"/>
      <c r="CW52" s="4"/>
      <c r="CX52" s="4"/>
      <c r="CY52" s="4"/>
      <c r="CZ52" s="4"/>
      <c r="DA52" s="5"/>
      <c r="DB52" s="4"/>
      <c r="DC52" s="4"/>
      <c r="DD52" s="4"/>
      <c r="DE52" s="4"/>
      <c r="DF52" s="5"/>
      <c r="DG52" s="4"/>
      <c r="DH52" s="4"/>
      <c r="DI52" s="4"/>
      <c r="DJ52" s="4"/>
      <c r="DK52" s="4"/>
      <c r="DL52" s="4"/>
      <c r="DM52" s="4"/>
      <c r="DN52" s="4"/>
      <c r="DO52" s="4"/>
      <c r="DP52" s="4"/>
      <c r="DQ52" s="4"/>
      <c r="DR52" s="4"/>
      <c r="DS52" s="4"/>
      <c r="DT52" s="4"/>
      <c r="DU52" s="4"/>
      <c r="DV52" s="4"/>
      <c r="DW52" s="5"/>
      <c r="DX52" s="5"/>
      <c r="DY52" s="5"/>
      <c r="DZ52" s="1"/>
      <c r="EA52" s="4"/>
      <c r="EB52" s="4"/>
      <c r="EC52" s="4"/>
      <c r="ED52" s="4"/>
      <c r="EE52" s="4"/>
      <c r="EF52" s="1"/>
      <c r="EI52" s="19"/>
    </row>
    <row r="53" spans="1:139" customFormat="1" ht="14.4" x14ac:dyDescent="0.3">
      <c r="A53" s="10"/>
      <c r="B53" s="10"/>
      <c r="C53" s="15"/>
      <c r="E53" s="11"/>
      <c r="F53" s="12"/>
      <c r="G53" s="16"/>
      <c r="H53" s="2"/>
      <c r="I53" s="12"/>
      <c r="J53" s="15"/>
      <c r="K53" s="15"/>
      <c r="P53" s="10"/>
      <c r="Q53" s="17"/>
      <c r="R53" s="17"/>
      <c r="S53" s="23"/>
      <c r="T53" s="44"/>
      <c r="U53" s="13"/>
      <c r="X53" s="10"/>
      <c r="Y53" s="10"/>
      <c r="Z53" s="10"/>
      <c r="AA53" s="10"/>
      <c r="AB53" s="10"/>
      <c r="AC53" s="10"/>
      <c r="AD53" s="14"/>
      <c r="AE53" s="14"/>
      <c r="AF53" s="14"/>
      <c r="AG53" s="14"/>
      <c r="AH53" s="14"/>
      <c r="AI53" s="14"/>
      <c r="AJ53" s="14"/>
      <c r="AK53" s="14"/>
      <c r="AL53" s="14"/>
      <c r="AM53" s="14"/>
      <c r="AN53" s="14"/>
      <c r="AO53" s="14"/>
      <c r="AP53" s="14"/>
      <c r="AQ53" s="14"/>
      <c r="AR53" s="14"/>
      <c r="AS53" s="14"/>
      <c r="AT53" s="14"/>
      <c r="AU53" s="5"/>
      <c r="AV53" s="18"/>
      <c r="AW53" s="4"/>
      <c r="AX53" s="4"/>
      <c r="AY53" s="4"/>
      <c r="AZ53" s="4"/>
      <c r="BA53" s="4"/>
      <c r="BB53" s="4"/>
      <c r="BC53" s="4"/>
      <c r="BD53" s="4"/>
      <c r="BE53" s="4"/>
      <c r="BF53" s="4"/>
      <c r="BG53" s="4"/>
      <c r="BH53" s="4"/>
      <c r="BI53" s="4"/>
      <c r="BJ53" s="4"/>
      <c r="BK53" s="4"/>
      <c r="BL53" s="4"/>
      <c r="BM53" s="5"/>
      <c r="BN53" s="4"/>
      <c r="BO53" s="4"/>
      <c r="BP53" s="4"/>
      <c r="BQ53" s="4"/>
      <c r="BR53" s="4"/>
      <c r="BS53" s="4"/>
      <c r="BT53" s="4"/>
      <c r="BU53" s="4"/>
      <c r="BV53" s="4"/>
      <c r="BW53" s="4"/>
      <c r="BX53" s="4"/>
      <c r="BY53" s="4"/>
      <c r="BZ53" s="4"/>
      <c r="CA53" s="4"/>
      <c r="CB53" s="4"/>
      <c r="CC53" s="6"/>
      <c r="CD53" s="6"/>
      <c r="CE53" s="4"/>
      <c r="CF53" s="4"/>
      <c r="CG53" s="4"/>
      <c r="CH53" s="4"/>
      <c r="CI53" s="4"/>
      <c r="CJ53" s="4"/>
      <c r="CK53" s="4"/>
      <c r="CL53" s="4"/>
      <c r="CM53" s="4"/>
      <c r="CN53" s="6"/>
      <c r="CO53" s="4"/>
      <c r="CP53" s="4"/>
      <c r="CQ53" s="5"/>
      <c r="CR53" s="4"/>
      <c r="CS53" s="4"/>
      <c r="CT53" s="4"/>
      <c r="CU53" s="4"/>
      <c r="CV53" s="4"/>
      <c r="CW53" s="4"/>
      <c r="CX53" s="4"/>
      <c r="CY53" s="4"/>
      <c r="CZ53" s="4"/>
      <c r="DA53" s="5"/>
      <c r="DB53" s="4"/>
      <c r="DC53" s="4"/>
      <c r="DD53" s="4"/>
      <c r="DE53" s="4"/>
      <c r="DF53" s="5"/>
      <c r="DG53" s="4"/>
      <c r="DH53" s="4"/>
      <c r="DI53" s="4"/>
      <c r="DJ53" s="4"/>
      <c r="DK53" s="4"/>
      <c r="DL53" s="4"/>
      <c r="DM53" s="4"/>
      <c r="DN53" s="4"/>
      <c r="DO53" s="4"/>
      <c r="DP53" s="4"/>
      <c r="DQ53" s="4"/>
      <c r="DR53" s="4"/>
      <c r="DS53" s="4"/>
      <c r="DT53" s="4"/>
      <c r="DU53" s="4"/>
      <c r="DV53" s="4"/>
      <c r="DW53" s="5"/>
      <c r="DX53" s="5"/>
      <c r="DY53" s="5"/>
      <c r="DZ53" s="1"/>
      <c r="EA53" s="4"/>
      <c r="EB53" s="4"/>
      <c r="EC53" s="4"/>
      <c r="ED53" s="4"/>
      <c r="EE53" s="4"/>
      <c r="EF53" s="1"/>
      <c r="EI53" s="19"/>
    </row>
    <row r="54" spans="1:139" customFormat="1" ht="14.4" x14ac:dyDescent="0.3">
      <c r="A54" s="10"/>
      <c r="B54" s="10"/>
      <c r="C54" s="15"/>
      <c r="E54" s="11"/>
      <c r="F54" s="12"/>
      <c r="G54" s="16"/>
      <c r="H54" s="2"/>
      <c r="I54" s="12"/>
      <c r="J54" s="15"/>
      <c r="K54" s="15"/>
      <c r="P54" s="10"/>
      <c r="Q54" s="17"/>
      <c r="R54" s="17"/>
      <c r="S54" s="23"/>
      <c r="T54" s="21"/>
      <c r="U54" s="13"/>
      <c r="X54" s="10"/>
      <c r="Y54" s="10"/>
      <c r="Z54" s="10"/>
      <c r="AA54" s="10"/>
      <c r="AB54" s="10"/>
      <c r="AC54" s="10"/>
      <c r="AD54" s="14"/>
      <c r="AE54" s="14"/>
      <c r="AF54" s="14"/>
      <c r="AG54" s="14"/>
      <c r="AH54" s="14"/>
      <c r="AI54" s="14"/>
      <c r="AJ54" s="14"/>
      <c r="AK54" s="14"/>
      <c r="AL54" s="14"/>
      <c r="AM54" s="14"/>
      <c r="AN54" s="14"/>
      <c r="AO54" s="14"/>
      <c r="AP54" s="14"/>
      <c r="AQ54" s="14"/>
      <c r="AR54" s="14"/>
      <c r="AS54" s="14"/>
      <c r="AT54" s="14"/>
      <c r="AU54" s="5"/>
      <c r="AV54" s="18"/>
      <c r="AW54" s="4"/>
      <c r="AX54" s="4"/>
      <c r="AY54" s="4"/>
      <c r="AZ54" s="4"/>
      <c r="BA54" s="4"/>
      <c r="BB54" s="4"/>
      <c r="BC54" s="4"/>
      <c r="BD54" s="4"/>
      <c r="BE54" s="4"/>
      <c r="BF54" s="4"/>
      <c r="BG54" s="4"/>
      <c r="BH54" s="4"/>
      <c r="BI54" s="4"/>
      <c r="BJ54" s="4"/>
      <c r="BK54" s="4"/>
      <c r="BL54" s="4"/>
      <c r="BM54" s="5"/>
      <c r="BN54" s="4"/>
      <c r="BO54" s="4"/>
      <c r="BP54" s="4"/>
      <c r="BQ54" s="4"/>
      <c r="BR54" s="4"/>
      <c r="BS54" s="4"/>
      <c r="BT54" s="4"/>
      <c r="BU54" s="4"/>
      <c r="BV54" s="4"/>
      <c r="BW54" s="4"/>
      <c r="BX54" s="4"/>
      <c r="BY54" s="4"/>
      <c r="BZ54" s="4"/>
      <c r="CA54" s="4"/>
      <c r="CB54" s="4"/>
      <c r="CC54" s="6"/>
      <c r="CD54" s="6"/>
      <c r="CE54" s="4"/>
      <c r="CF54" s="4"/>
      <c r="CG54" s="4"/>
      <c r="CH54" s="4"/>
      <c r="CI54" s="4"/>
      <c r="CJ54" s="4"/>
      <c r="CK54" s="4"/>
      <c r="CL54" s="4"/>
      <c r="CM54" s="4"/>
      <c r="CN54" s="6"/>
      <c r="CO54" s="4"/>
      <c r="CP54" s="4"/>
      <c r="CQ54" s="5"/>
      <c r="CR54" s="4"/>
      <c r="CS54" s="4"/>
      <c r="CT54" s="4"/>
      <c r="CU54" s="4"/>
      <c r="CV54" s="4"/>
      <c r="CW54" s="4"/>
      <c r="CX54" s="4"/>
      <c r="CY54" s="4"/>
      <c r="CZ54" s="4"/>
      <c r="DA54" s="5"/>
      <c r="DB54" s="4"/>
      <c r="DC54" s="4"/>
      <c r="DD54" s="4"/>
      <c r="DE54" s="4"/>
      <c r="DF54" s="5"/>
      <c r="DG54" s="4"/>
      <c r="DH54" s="4"/>
      <c r="DI54" s="4"/>
      <c r="DJ54" s="4"/>
      <c r="DK54" s="4"/>
      <c r="DL54" s="4"/>
      <c r="DM54" s="4"/>
      <c r="DN54" s="4"/>
      <c r="DO54" s="4"/>
      <c r="DP54" s="4"/>
      <c r="DQ54" s="4"/>
      <c r="DR54" s="4"/>
      <c r="DS54" s="4"/>
      <c r="DT54" s="4"/>
      <c r="DU54" s="4"/>
      <c r="DV54" s="4"/>
      <c r="DW54" s="5"/>
      <c r="DX54" s="5"/>
      <c r="DY54" s="5"/>
      <c r="DZ54" s="1"/>
      <c r="EA54" s="4"/>
      <c r="EB54" s="4"/>
      <c r="EC54" s="4"/>
      <c r="ED54" s="4"/>
      <c r="EE54" s="4"/>
      <c r="EF54" s="1"/>
      <c r="EI54" s="19"/>
    </row>
    <row r="55" spans="1:139" customFormat="1" ht="14.4" x14ac:dyDescent="0.3">
      <c r="A55" s="10"/>
      <c r="B55" s="10"/>
      <c r="C55" s="15"/>
      <c r="E55" s="11"/>
      <c r="F55" s="12"/>
      <c r="G55" s="16"/>
      <c r="H55" s="2"/>
      <c r="I55" s="12"/>
      <c r="J55" s="15"/>
      <c r="K55" s="15"/>
      <c r="P55" s="10"/>
      <c r="Q55" s="17"/>
      <c r="R55" s="17"/>
      <c r="S55" s="23"/>
      <c r="T55" s="21"/>
      <c r="U55" s="13"/>
      <c r="X55" s="10"/>
      <c r="Y55" s="10"/>
      <c r="Z55" s="10"/>
      <c r="AA55" s="10"/>
      <c r="AB55" s="10"/>
      <c r="AC55" s="10"/>
      <c r="AD55" s="14"/>
      <c r="AE55" s="14"/>
      <c r="AF55" s="14"/>
      <c r="AG55" s="14"/>
      <c r="AH55" s="14"/>
      <c r="AI55" s="14"/>
      <c r="AJ55" s="14"/>
      <c r="AK55" s="14"/>
      <c r="AL55" s="14"/>
      <c r="AM55" s="14"/>
      <c r="AN55" s="14"/>
      <c r="AO55" s="14"/>
      <c r="AP55" s="14"/>
      <c r="AQ55" s="14"/>
      <c r="AR55" s="14"/>
      <c r="AS55" s="14"/>
      <c r="AT55" s="14"/>
      <c r="AU55" s="5"/>
      <c r="AV55" s="18"/>
      <c r="AW55" s="4"/>
      <c r="AX55" s="4"/>
      <c r="AY55" s="4"/>
      <c r="AZ55" s="4"/>
      <c r="BA55" s="4"/>
      <c r="BB55" s="4"/>
      <c r="BC55" s="4"/>
      <c r="BD55" s="4"/>
      <c r="BE55" s="4"/>
      <c r="BF55" s="4"/>
      <c r="BG55" s="4"/>
      <c r="BH55" s="4"/>
      <c r="BI55" s="4"/>
      <c r="BJ55" s="4"/>
      <c r="BK55" s="4"/>
      <c r="BL55" s="4"/>
      <c r="BM55" s="5"/>
      <c r="BN55" s="4"/>
      <c r="BO55" s="4"/>
      <c r="BP55" s="4"/>
      <c r="BQ55" s="4"/>
      <c r="BR55" s="4"/>
      <c r="BS55" s="4"/>
      <c r="BT55" s="4"/>
      <c r="BU55" s="4"/>
      <c r="BV55" s="4"/>
      <c r="BW55" s="4"/>
      <c r="BX55" s="4"/>
      <c r="BY55" s="4"/>
      <c r="BZ55" s="4"/>
      <c r="CA55" s="4"/>
      <c r="CB55" s="4"/>
      <c r="CC55" s="6"/>
      <c r="CD55" s="6"/>
      <c r="CE55" s="4"/>
      <c r="CF55" s="4"/>
      <c r="CG55" s="4"/>
      <c r="CH55" s="4"/>
      <c r="CI55" s="4"/>
      <c r="CJ55" s="4"/>
      <c r="CK55" s="4"/>
      <c r="CL55" s="4"/>
      <c r="CM55" s="4"/>
      <c r="CN55" s="6"/>
      <c r="CO55" s="4"/>
      <c r="CP55" s="4"/>
      <c r="CQ55" s="5"/>
      <c r="CR55" s="4"/>
      <c r="CS55" s="4"/>
      <c r="CT55" s="4"/>
      <c r="CU55" s="4"/>
      <c r="CV55" s="4"/>
      <c r="CW55" s="4"/>
      <c r="CX55" s="4"/>
      <c r="CY55" s="4"/>
      <c r="CZ55" s="4"/>
      <c r="DA55" s="5"/>
      <c r="DB55" s="4"/>
      <c r="DC55" s="4"/>
      <c r="DD55" s="4"/>
      <c r="DE55" s="4"/>
      <c r="DF55" s="5"/>
      <c r="DG55" s="4"/>
      <c r="DH55" s="4"/>
      <c r="DI55" s="4"/>
      <c r="DJ55" s="4"/>
      <c r="DK55" s="4"/>
      <c r="DL55" s="4"/>
      <c r="DM55" s="4"/>
      <c r="DN55" s="4"/>
      <c r="DO55" s="4"/>
      <c r="DP55" s="4"/>
      <c r="DQ55" s="4"/>
      <c r="DR55" s="4"/>
      <c r="DS55" s="4"/>
      <c r="DT55" s="4"/>
      <c r="DU55" s="4"/>
      <c r="DV55" s="4"/>
      <c r="DW55" s="5"/>
      <c r="DX55" s="5"/>
      <c r="DY55" s="5"/>
      <c r="DZ55" s="1"/>
      <c r="EA55" s="4"/>
      <c r="EB55" s="4"/>
      <c r="EC55" s="4"/>
      <c r="ED55" s="4"/>
      <c r="EE55" s="4"/>
      <c r="EF55" s="1"/>
      <c r="EI55" s="19"/>
    </row>
    <row r="56" spans="1:139" customFormat="1" ht="14.4" x14ac:dyDescent="0.3">
      <c r="A56" s="10"/>
      <c r="B56" s="10"/>
      <c r="C56" s="15"/>
      <c r="E56" s="11"/>
      <c r="F56" s="12"/>
      <c r="G56" s="16"/>
      <c r="H56" s="2"/>
      <c r="I56" s="12"/>
      <c r="J56" s="15"/>
      <c r="K56" s="15"/>
      <c r="P56" s="10"/>
      <c r="Q56" s="17"/>
      <c r="R56" s="17"/>
      <c r="S56" s="23"/>
      <c r="T56" s="44"/>
      <c r="U56" s="13"/>
      <c r="X56" s="10"/>
      <c r="Y56" s="10"/>
      <c r="Z56" s="10"/>
      <c r="AA56" s="10"/>
      <c r="AB56" s="10"/>
      <c r="AC56" s="10"/>
      <c r="AD56" s="14"/>
      <c r="AE56" s="14"/>
      <c r="AF56" s="14"/>
      <c r="AG56" s="14"/>
      <c r="AH56" s="14"/>
      <c r="AI56" s="14"/>
      <c r="AJ56" s="14"/>
      <c r="AK56" s="14"/>
      <c r="AL56" s="14"/>
      <c r="AM56" s="14"/>
      <c r="AN56" s="14"/>
      <c r="AO56" s="14"/>
      <c r="AP56" s="14"/>
      <c r="AQ56" s="14"/>
      <c r="AR56" s="14"/>
      <c r="AS56" s="14"/>
      <c r="AT56" s="14"/>
      <c r="AU56" s="5"/>
      <c r="AV56" s="18"/>
      <c r="AW56" s="4"/>
      <c r="AX56" s="4"/>
      <c r="AY56" s="4"/>
      <c r="AZ56" s="4"/>
      <c r="BA56" s="4"/>
      <c r="BB56" s="4"/>
      <c r="BC56" s="4"/>
      <c r="BD56" s="4"/>
      <c r="BE56" s="4"/>
      <c r="BF56" s="4"/>
      <c r="BG56" s="4"/>
      <c r="BH56" s="4"/>
      <c r="BI56" s="4"/>
      <c r="BJ56" s="4"/>
      <c r="BK56" s="4"/>
      <c r="BL56" s="4"/>
      <c r="BM56" s="5"/>
      <c r="BN56" s="4"/>
      <c r="BO56" s="4"/>
      <c r="BP56" s="4"/>
      <c r="BQ56" s="4"/>
      <c r="BR56" s="4"/>
      <c r="BS56" s="4"/>
      <c r="BT56" s="4"/>
      <c r="BU56" s="4"/>
      <c r="BV56" s="4"/>
      <c r="BW56" s="4"/>
      <c r="BX56" s="4"/>
      <c r="BY56" s="4"/>
      <c r="BZ56" s="4"/>
      <c r="CA56" s="4"/>
      <c r="CB56" s="4"/>
      <c r="CC56" s="6"/>
      <c r="CD56" s="6"/>
      <c r="CE56" s="4"/>
      <c r="CF56" s="4"/>
      <c r="CG56" s="4"/>
      <c r="CH56" s="4"/>
      <c r="CI56" s="4"/>
      <c r="CJ56" s="4"/>
      <c r="CK56" s="4"/>
      <c r="CL56" s="4"/>
      <c r="CM56" s="4"/>
      <c r="CN56" s="6"/>
      <c r="CO56" s="4"/>
      <c r="CP56" s="4"/>
      <c r="CQ56" s="5"/>
      <c r="CR56" s="4"/>
      <c r="CS56" s="4"/>
      <c r="CT56" s="4"/>
      <c r="CU56" s="4"/>
      <c r="CV56" s="4"/>
      <c r="CW56" s="4"/>
      <c r="CX56" s="4"/>
      <c r="CY56" s="4"/>
      <c r="CZ56" s="4"/>
      <c r="DA56" s="5"/>
      <c r="DB56" s="4"/>
      <c r="DC56" s="4"/>
      <c r="DD56" s="4"/>
      <c r="DE56" s="4"/>
      <c r="DF56" s="5"/>
      <c r="DG56" s="4"/>
      <c r="DH56" s="4"/>
      <c r="DI56" s="4"/>
      <c r="DJ56" s="4"/>
      <c r="DK56" s="4"/>
      <c r="DL56" s="4"/>
      <c r="DM56" s="4"/>
      <c r="DN56" s="4"/>
      <c r="DO56" s="4"/>
      <c r="DP56" s="4"/>
      <c r="DQ56" s="4"/>
      <c r="DR56" s="4"/>
      <c r="DS56" s="4"/>
      <c r="DT56" s="4"/>
      <c r="DU56" s="4"/>
      <c r="DV56" s="4"/>
      <c r="DW56" s="5"/>
      <c r="DX56" s="5"/>
      <c r="DY56" s="5"/>
      <c r="DZ56" s="1"/>
      <c r="EA56" s="4"/>
      <c r="EB56" s="4"/>
      <c r="EC56" s="4"/>
      <c r="ED56" s="4"/>
      <c r="EE56" s="4"/>
      <c r="EF56" s="1"/>
      <c r="EI56" s="19"/>
    </row>
    <row r="57" spans="1:139" customFormat="1" ht="14.4" x14ac:dyDescent="0.3">
      <c r="A57" s="10"/>
      <c r="B57" s="10"/>
      <c r="C57" s="15"/>
      <c r="E57" s="11"/>
      <c r="F57" s="12"/>
      <c r="G57" s="16"/>
      <c r="H57" s="2"/>
      <c r="I57" s="12"/>
      <c r="J57" s="15"/>
      <c r="K57" s="15"/>
      <c r="P57" s="10"/>
      <c r="Q57" s="17"/>
      <c r="R57" s="17"/>
      <c r="S57" s="23"/>
      <c r="T57" s="21"/>
      <c r="U57" s="10"/>
      <c r="X57" s="10"/>
      <c r="Y57" s="10"/>
      <c r="Z57" s="10"/>
      <c r="AA57" s="10"/>
      <c r="AB57" s="10"/>
      <c r="AC57" s="10"/>
      <c r="AD57" s="14"/>
      <c r="AE57" s="14"/>
      <c r="AF57" s="14"/>
      <c r="AG57" s="14"/>
      <c r="AH57" s="14"/>
      <c r="AI57" s="14"/>
      <c r="AJ57" s="14"/>
      <c r="AK57" s="14"/>
      <c r="AL57" s="14"/>
      <c r="AM57" s="14"/>
      <c r="AN57" s="14"/>
      <c r="AO57" s="14"/>
      <c r="AP57" s="14"/>
      <c r="AQ57" s="14"/>
      <c r="AR57" s="14"/>
      <c r="AS57" s="14"/>
      <c r="AT57" s="14"/>
      <c r="AU57" s="5"/>
      <c r="AV57" s="18"/>
      <c r="AW57" s="4"/>
      <c r="AX57" s="4"/>
      <c r="AY57" s="4"/>
      <c r="AZ57" s="4"/>
      <c r="BA57" s="4"/>
      <c r="BB57" s="4"/>
      <c r="BC57" s="4"/>
      <c r="BD57" s="4"/>
      <c r="BE57" s="4"/>
      <c r="BF57" s="4"/>
      <c r="BG57" s="4"/>
      <c r="BH57" s="4"/>
      <c r="BI57" s="4"/>
      <c r="BJ57" s="4"/>
      <c r="BK57" s="4"/>
      <c r="BL57" s="4"/>
      <c r="BM57" s="5"/>
      <c r="BN57" s="4"/>
      <c r="BO57" s="4"/>
      <c r="BP57" s="4"/>
      <c r="BQ57" s="4"/>
      <c r="BR57" s="4"/>
      <c r="BS57" s="4"/>
      <c r="BT57" s="4"/>
      <c r="BU57" s="4"/>
      <c r="BV57" s="4"/>
      <c r="BW57" s="4"/>
      <c r="BX57" s="4"/>
      <c r="BY57" s="4"/>
      <c r="BZ57" s="4"/>
      <c r="CA57" s="4"/>
      <c r="CB57" s="4"/>
      <c r="CC57" s="6"/>
      <c r="CD57" s="6"/>
      <c r="CE57" s="4"/>
      <c r="CF57" s="4"/>
      <c r="CG57" s="4"/>
      <c r="CH57" s="4"/>
      <c r="CI57" s="4"/>
      <c r="CJ57" s="4"/>
      <c r="CK57" s="4"/>
      <c r="CL57" s="4"/>
      <c r="CM57" s="4"/>
      <c r="CN57" s="6"/>
      <c r="CO57" s="4"/>
      <c r="CP57" s="4"/>
      <c r="CQ57" s="5"/>
      <c r="CR57" s="4"/>
      <c r="CS57" s="4"/>
      <c r="CT57" s="4"/>
      <c r="CU57" s="4"/>
      <c r="CV57" s="4"/>
      <c r="CW57" s="4"/>
      <c r="CX57" s="4"/>
      <c r="CY57" s="4"/>
      <c r="CZ57" s="4"/>
      <c r="DA57" s="5"/>
      <c r="DB57" s="4"/>
      <c r="DC57" s="4"/>
      <c r="DD57" s="4"/>
      <c r="DE57" s="4"/>
      <c r="DF57" s="5"/>
      <c r="DG57" s="4"/>
      <c r="DH57" s="4"/>
      <c r="DI57" s="4"/>
      <c r="DJ57" s="4"/>
      <c r="DK57" s="4"/>
      <c r="DL57" s="4"/>
      <c r="DM57" s="4"/>
      <c r="DN57" s="4"/>
      <c r="DO57" s="4"/>
      <c r="DP57" s="4"/>
      <c r="DQ57" s="4"/>
      <c r="DR57" s="4"/>
      <c r="DS57" s="4"/>
      <c r="DT57" s="4"/>
      <c r="DU57" s="4"/>
      <c r="DV57" s="4"/>
      <c r="DW57" s="5"/>
      <c r="DX57" s="5"/>
      <c r="DY57" s="5"/>
      <c r="DZ57" s="1"/>
      <c r="EA57" s="4"/>
      <c r="EB57" s="4"/>
      <c r="EC57" s="4"/>
      <c r="ED57" s="4"/>
      <c r="EE57" s="4"/>
      <c r="EF57" s="1"/>
      <c r="EI57" s="19"/>
    </row>
    <row r="58" spans="1:139" customFormat="1" ht="14.4" x14ac:dyDescent="0.3">
      <c r="A58" s="10"/>
      <c r="B58" s="10"/>
      <c r="C58" s="15"/>
      <c r="E58" s="11"/>
      <c r="F58" s="12"/>
      <c r="G58" s="16"/>
      <c r="H58" s="2"/>
      <c r="I58" s="12"/>
      <c r="J58" s="15"/>
      <c r="K58" s="15"/>
      <c r="P58" s="10"/>
      <c r="Q58" s="17"/>
      <c r="R58" s="17"/>
      <c r="S58" s="23"/>
      <c r="T58" s="21"/>
      <c r="U58" s="13"/>
      <c r="X58" s="10"/>
      <c r="Y58" s="10"/>
      <c r="Z58" s="10"/>
      <c r="AA58" s="10"/>
      <c r="AB58" s="10"/>
      <c r="AC58" s="10"/>
      <c r="AD58" s="14"/>
      <c r="AE58" s="14"/>
      <c r="AF58" s="14"/>
      <c r="AG58" s="14"/>
      <c r="AH58" s="14"/>
      <c r="AI58" s="14"/>
      <c r="AJ58" s="14"/>
      <c r="AK58" s="14"/>
      <c r="AL58" s="14"/>
      <c r="AM58" s="14"/>
      <c r="AN58" s="14"/>
      <c r="AO58" s="14"/>
      <c r="AP58" s="14"/>
      <c r="AQ58" s="14"/>
      <c r="AR58" s="14"/>
      <c r="AS58" s="14"/>
      <c r="AT58" s="14"/>
      <c r="AU58" s="5"/>
      <c r="AV58" s="18"/>
      <c r="AW58" s="4"/>
      <c r="AX58" s="4"/>
      <c r="AY58" s="4"/>
      <c r="AZ58" s="4"/>
      <c r="BA58" s="4"/>
      <c r="BB58" s="4"/>
      <c r="BC58" s="4"/>
      <c r="BD58" s="4"/>
      <c r="BE58" s="4"/>
      <c r="BF58" s="4"/>
      <c r="BG58" s="4"/>
      <c r="BH58" s="4"/>
      <c r="BI58" s="4"/>
      <c r="BJ58" s="4"/>
      <c r="BK58" s="4"/>
      <c r="BL58" s="4"/>
      <c r="BM58" s="5"/>
      <c r="BN58" s="4"/>
      <c r="BO58" s="4"/>
      <c r="BP58" s="4"/>
      <c r="BQ58" s="4"/>
      <c r="BR58" s="4"/>
      <c r="BS58" s="4"/>
      <c r="BT58" s="4"/>
      <c r="BU58" s="4"/>
      <c r="BV58" s="4"/>
      <c r="BW58" s="4"/>
      <c r="BX58" s="4"/>
      <c r="BY58" s="4"/>
      <c r="BZ58" s="4"/>
      <c r="CA58" s="4"/>
      <c r="CB58" s="4"/>
      <c r="CC58" s="6"/>
      <c r="CD58" s="6"/>
      <c r="CE58" s="4"/>
      <c r="CF58" s="4"/>
      <c r="CG58" s="4"/>
      <c r="CH58" s="4"/>
      <c r="CI58" s="4"/>
      <c r="CJ58" s="4"/>
      <c r="CK58" s="4"/>
      <c r="CL58" s="4"/>
      <c r="CM58" s="4"/>
      <c r="CN58" s="6"/>
      <c r="CO58" s="4"/>
      <c r="CP58" s="4"/>
      <c r="CQ58" s="5"/>
      <c r="CR58" s="4"/>
      <c r="CS58" s="4"/>
      <c r="CT58" s="4"/>
      <c r="CU58" s="4"/>
      <c r="CV58" s="4"/>
      <c r="CW58" s="4"/>
      <c r="CX58" s="4"/>
      <c r="CY58" s="4"/>
      <c r="CZ58" s="4"/>
      <c r="DA58" s="5"/>
      <c r="DB58" s="4"/>
      <c r="DC58" s="4"/>
      <c r="DD58" s="4"/>
      <c r="DE58" s="4"/>
      <c r="DF58" s="5"/>
      <c r="DG58" s="4"/>
      <c r="DH58" s="4"/>
      <c r="DI58" s="4"/>
      <c r="DJ58" s="4"/>
      <c r="DK58" s="4"/>
      <c r="DL58" s="4"/>
      <c r="DM58" s="4"/>
      <c r="DN58" s="4"/>
      <c r="DO58" s="4"/>
      <c r="DP58" s="4"/>
      <c r="DQ58" s="4"/>
      <c r="DR58" s="4"/>
      <c r="DS58" s="4"/>
      <c r="DT58" s="4"/>
      <c r="DU58" s="4"/>
      <c r="DV58" s="4"/>
      <c r="DW58" s="5"/>
      <c r="DX58" s="5"/>
      <c r="DY58" s="5"/>
      <c r="DZ58" s="1"/>
      <c r="EA58" s="4"/>
      <c r="EB58" s="4"/>
      <c r="EC58" s="4"/>
      <c r="ED58" s="4"/>
      <c r="EE58" s="4"/>
      <c r="EF58" s="1"/>
      <c r="EI58" s="19"/>
    </row>
    <row r="59" spans="1:139" customFormat="1" ht="14.4" x14ac:dyDescent="0.3">
      <c r="A59" s="10"/>
      <c r="B59" s="10"/>
      <c r="C59" s="15"/>
      <c r="E59" s="11"/>
      <c r="F59" s="12"/>
      <c r="G59" s="16"/>
      <c r="H59" s="2"/>
      <c r="I59" s="12"/>
      <c r="J59" s="15"/>
      <c r="K59" s="15"/>
      <c r="P59" s="10"/>
      <c r="Q59" s="17"/>
      <c r="R59" s="17"/>
      <c r="S59" s="23"/>
      <c r="T59" s="21"/>
      <c r="U59" s="13"/>
      <c r="X59" s="10"/>
      <c r="Y59" s="10"/>
      <c r="Z59" s="10"/>
      <c r="AA59" s="10"/>
      <c r="AB59" s="10"/>
      <c r="AC59" s="10"/>
      <c r="AD59" s="14"/>
      <c r="AE59" s="14"/>
      <c r="AF59" s="14"/>
      <c r="AG59" s="14"/>
      <c r="AH59" s="14"/>
      <c r="AI59" s="14"/>
      <c r="AJ59" s="14"/>
      <c r="AK59" s="14"/>
      <c r="AL59" s="14"/>
      <c r="AM59" s="14"/>
      <c r="AN59" s="14"/>
      <c r="AO59" s="14"/>
      <c r="AP59" s="14"/>
      <c r="AQ59" s="14"/>
      <c r="AR59" s="14"/>
      <c r="AS59" s="14"/>
      <c r="AT59" s="14"/>
      <c r="AU59" s="5"/>
      <c r="AV59" s="18"/>
      <c r="AW59" s="4"/>
      <c r="AX59" s="4"/>
      <c r="AY59" s="4"/>
      <c r="AZ59" s="4"/>
      <c r="BA59" s="4"/>
      <c r="BB59" s="4"/>
      <c r="BC59" s="4"/>
      <c r="BD59" s="4"/>
      <c r="BE59" s="4"/>
      <c r="BF59" s="4"/>
      <c r="BG59" s="4"/>
      <c r="BH59" s="4"/>
      <c r="BI59" s="4"/>
      <c r="BJ59" s="4"/>
      <c r="BK59" s="4"/>
      <c r="BL59" s="4"/>
      <c r="BM59" s="5"/>
      <c r="BN59" s="4"/>
      <c r="BO59" s="4"/>
      <c r="BP59" s="4"/>
      <c r="BQ59" s="4"/>
      <c r="BR59" s="4"/>
      <c r="BS59" s="4"/>
      <c r="BT59" s="4"/>
      <c r="BU59" s="4"/>
      <c r="BV59" s="4"/>
      <c r="BW59" s="4"/>
      <c r="BX59" s="4"/>
      <c r="BY59" s="4"/>
      <c r="BZ59" s="4"/>
      <c r="CA59" s="4"/>
      <c r="CB59" s="4"/>
      <c r="CC59" s="6"/>
      <c r="CD59" s="6"/>
      <c r="CE59" s="4"/>
      <c r="CF59" s="4"/>
      <c r="CG59" s="4"/>
      <c r="CH59" s="4"/>
      <c r="CI59" s="4"/>
      <c r="CJ59" s="4"/>
      <c r="CK59" s="4"/>
      <c r="CL59" s="4"/>
      <c r="CM59" s="4"/>
      <c r="CN59" s="6"/>
      <c r="CO59" s="4"/>
      <c r="CP59" s="4"/>
      <c r="CQ59" s="5"/>
      <c r="CR59" s="4"/>
      <c r="CS59" s="4"/>
      <c r="CT59" s="4"/>
      <c r="CU59" s="4"/>
      <c r="CV59" s="4"/>
      <c r="CW59" s="4"/>
      <c r="CX59" s="4"/>
      <c r="CY59" s="4"/>
      <c r="CZ59" s="4"/>
      <c r="DA59" s="5"/>
      <c r="DB59" s="4"/>
      <c r="DC59" s="4"/>
      <c r="DD59" s="4"/>
      <c r="DE59" s="4"/>
      <c r="DF59" s="5"/>
      <c r="DG59" s="4"/>
      <c r="DH59" s="4"/>
      <c r="DI59" s="4"/>
      <c r="DJ59" s="4"/>
      <c r="DK59" s="4"/>
      <c r="DL59" s="4"/>
      <c r="DM59" s="4"/>
      <c r="DN59" s="4"/>
      <c r="DO59" s="4"/>
      <c r="DP59" s="4"/>
      <c r="DQ59" s="4"/>
      <c r="DR59" s="4"/>
      <c r="DS59" s="4"/>
      <c r="DT59" s="4"/>
      <c r="DU59" s="4"/>
      <c r="DV59" s="4"/>
      <c r="DW59" s="5"/>
      <c r="DX59" s="5"/>
      <c r="DY59" s="5"/>
      <c r="EA59" s="4"/>
      <c r="EB59" s="4"/>
      <c r="EC59" s="4"/>
      <c r="ED59" s="4"/>
      <c r="EE59" s="4"/>
      <c r="EI59" s="19"/>
    </row>
    <row r="60" spans="1:139" customFormat="1" ht="14.4" x14ac:dyDescent="0.3">
      <c r="A60" s="10"/>
      <c r="B60" s="10"/>
      <c r="C60" s="15"/>
      <c r="E60" s="11"/>
      <c r="F60" s="12"/>
      <c r="G60" s="16"/>
      <c r="H60" s="2"/>
      <c r="I60" s="12"/>
      <c r="J60" s="15"/>
      <c r="K60" s="15"/>
      <c r="P60" s="10"/>
      <c r="Q60" s="17"/>
      <c r="R60" s="17"/>
      <c r="S60" s="23"/>
      <c r="T60" s="21"/>
      <c r="U60" s="13"/>
      <c r="X60" s="10"/>
      <c r="Y60" s="10"/>
      <c r="Z60" s="10"/>
      <c r="AA60" s="10"/>
      <c r="AB60" s="10"/>
      <c r="AC60" s="10"/>
      <c r="AD60" s="14"/>
      <c r="AE60" s="14"/>
      <c r="AF60" s="14"/>
      <c r="AG60" s="14"/>
      <c r="AH60" s="14"/>
      <c r="AI60" s="14"/>
      <c r="AJ60" s="14"/>
      <c r="AK60" s="14"/>
      <c r="AL60" s="14"/>
      <c r="AM60" s="14"/>
      <c r="AN60" s="14"/>
      <c r="AO60" s="14"/>
      <c r="AP60" s="14"/>
      <c r="AQ60" s="14"/>
      <c r="AR60" s="14"/>
      <c r="AS60" s="14"/>
      <c r="AT60" s="14"/>
      <c r="AU60" s="5"/>
      <c r="AV60" s="18"/>
      <c r="AW60" s="4"/>
      <c r="AX60" s="4"/>
      <c r="AY60" s="4"/>
      <c r="AZ60" s="4"/>
      <c r="BA60" s="4"/>
      <c r="BB60" s="4"/>
      <c r="BC60" s="4"/>
      <c r="BD60" s="4"/>
      <c r="BE60" s="4"/>
      <c r="BF60" s="4"/>
      <c r="BG60" s="4"/>
      <c r="BH60" s="4"/>
      <c r="BI60" s="4"/>
      <c r="BJ60" s="4"/>
      <c r="BK60" s="4"/>
      <c r="BL60" s="4"/>
      <c r="BM60" s="5"/>
      <c r="BN60" s="4"/>
      <c r="BO60" s="4"/>
      <c r="BP60" s="4"/>
      <c r="BQ60" s="4"/>
      <c r="BR60" s="4"/>
      <c r="BS60" s="4"/>
      <c r="BT60" s="4"/>
      <c r="BU60" s="4"/>
      <c r="BV60" s="4"/>
      <c r="BW60" s="4"/>
      <c r="BX60" s="4"/>
      <c r="BY60" s="4"/>
      <c r="BZ60" s="4"/>
      <c r="CA60" s="4"/>
      <c r="CB60" s="4"/>
      <c r="CC60" s="6"/>
      <c r="CD60" s="6"/>
      <c r="CE60" s="4"/>
      <c r="CF60" s="4"/>
      <c r="CG60" s="4"/>
      <c r="CH60" s="4"/>
      <c r="CI60" s="4"/>
      <c r="CJ60" s="4"/>
      <c r="CK60" s="4"/>
      <c r="CL60" s="4"/>
      <c r="CM60" s="4"/>
      <c r="CN60" s="6"/>
      <c r="CO60" s="4"/>
      <c r="CP60" s="4"/>
      <c r="CQ60" s="5"/>
      <c r="CR60" s="4"/>
      <c r="CS60" s="4"/>
      <c r="CT60" s="4"/>
      <c r="CU60" s="4"/>
      <c r="CV60" s="4"/>
      <c r="CW60" s="4"/>
      <c r="CX60" s="4"/>
      <c r="CY60" s="4"/>
      <c r="CZ60" s="4"/>
      <c r="DA60" s="5"/>
      <c r="DB60" s="4"/>
      <c r="DC60" s="4"/>
      <c r="DD60" s="4"/>
      <c r="DE60" s="4"/>
      <c r="DF60" s="5"/>
      <c r="DG60" s="4"/>
      <c r="DH60" s="4"/>
      <c r="DI60" s="4"/>
      <c r="DJ60" s="4"/>
      <c r="DK60" s="4"/>
      <c r="DL60" s="4"/>
      <c r="DM60" s="4"/>
      <c r="DN60" s="4"/>
      <c r="DO60" s="4"/>
      <c r="DP60" s="4"/>
      <c r="DQ60" s="4"/>
      <c r="DR60" s="4"/>
      <c r="DS60" s="4"/>
      <c r="DT60" s="4"/>
      <c r="DU60" s="4"/>
      <c r="DV60" s="4"/>
      <c r="DW60" s="5"/>
      <c r="DX60" s="5"/>
      <c r="DY60" s="5"/>
      <c r="EA60" s="4"/>
      <c r="EB60" s="4"/>
      <c r="EC60" s="4"/>
      <c r="ED60" s="4"/>
      <c r="EE60" s="4"/>
      <c r="EI60" s="19"/>
    </row>
    <row r="61" spans="1:139" customFormat="1" ht="14.4" x14ac:dyDescent="0.3">
      <c r="A61" s="10"/>
      <c r="B61" s="10"/>
      <c r="C61" s="15"/>
      <c r="E61" s="11"/>
      <c r="F61" s="12"/>
      <c r="G61" s="16"/>
      <c r="H61" s="2"/>
      <c r="I61" s="12"/>
      <c r="J61" s="15"/>
      <c r="K61" s="15"/>
      <c r="P61" s="10"/>
      <c r="Q61" s="17"/>
      <c r="R61" s="17"/>
      <c r="S61" s="23"/>
      <c r="T61" s="21"/>
      <c r="U61" s="13"/>
      <c r="X61" s="10"/>
      <c r="Y61" s="10"/>
      <c r="Z61" s="10"/>
      <c r="AA61" s="10"/>
      <c r="AB61" s="10"/>
      <c r="AC61" s="10"/>
      <c r="AD61" s="14"/>
      <c r="AE61" s="14"/>
      <c r="AF61" s="14"/>
      <c r="AG61" s="14"/>
      <c r="AH61" s="14"/>
      <c r="AI61" s="14"/>
      <c r="AJ61" s="14"/>
      <c r="AK61" s="14"/>
      <c r="AL61" s="14"/>
      <c r="AM61" s="14"/>
      <c r="AN61" s="14"/>
      <c r="AO61" s="14"/>
      <c r="AP61" s="14"/>
      <c r="AQ61" s="14"/>
      <c r="AR61" s="14"/>
      <c r="AS61" s="14"/>
      <c r="AT61" s="14"/>
      <c r="AU61" s="5"/>
      <c r="AV61" s="18"/>
      <c r="AW61" s="4"/>
      <c r="AX61" s="4"/>
      <c r="AY61" s="4"/>
      <c r="AZ61" s="4"/>
      <c r="BA61" s="4"/>
      <c r="BB61" s="4"/>
      <c r="BC61" s="4"/>
      <c r="BD61" s="4"/>
      <c r="BE61" s="4"/>
      <c r="BF61" s="4"/>
      <c r="BG61" s="4"/>
      <c r="BH61" s="4"/>
      <c r="BI61" s="4"/>
      <c r="BJ61" s="4"/>
      <c r="BK61" s="4"/>
      <c r="BL61" s="4"/>
      <c r="BM61" s="5"/>
      <c r="BN61" s="4"/>
      <c r="BO61" s="4"/>
      <c r="BP61" s="4"/>
      <c r="BQ61" s="4"/>
      <c r="BR61" s="4"/>
      <c r="BS61" s="4"/>
      <c r="BT61" s="4"/>
      <c r="BU61" s="4"/>
      <c r="BV61" s="4"/>
      <c r="BW61" s="4"/>
      <c r="BX61" s="4"/>
      <c r="BY61" s="4"/>
      <c r="BZ61" s="4"/>
      <c r="CA61" s="4"/>
      <c r="CB61" s="4"/>
      <c r="CC61" s="6"/>
      <c r="CD61" s="6"/>
      <c r="CE61" s="4"/>
      <c r="CF61" s="4"/>
      <c r="CG61" s="4"/>
      <c r="CH61" s="4"/>
      <c r="CI61" s="4"/>
      <c r="CJ61" s="4"/>
      <c r="CK61" s="4"/>
      <c r="CL61" s="4"/>
      <c r="CM61" s="4"/>
      <c r="CN61" s="6"/>
      <c r="CO61" s="4"/>
      <c r="CP61" s="4"/>
      <c r="CQ61" s="5"/>
      <c r="CR61" s="4"/>
      <c r="CS61" s="4"/>
      <c r="CT61" s="4"/>
      <c r="CU61" s="4"/>
      <c r="CV61" s="4"/>
      <c r="CW61" s="4"/>
      <c r="CX61" s="4"/>
      <c r="CY61" s="4"/>
      <c r="CZ61" s="4"/>
      <c r="DA61" s="5"/>
      <c r="DB61" s="4"/>
      <c r="DC61" s="4"/>
      <c r="DD61" s="4"/>
      <c r="DE61" s="4"/>
      <c r="DF61" s="5"/>
      <c r="DG61" s="4"/>
      <c r="DH61" s="4"/>
      <c r="DI61" s="4"/>
      <c r="DJ61" s="4"/>
      <c r="DK61" s="4"/>
      <c r="DL61" s="4"/>
      <c r="DM61" s="4"/>
      <c r="DN61" s="4"/>
      <c r="DO61" s="4"/>
      <c r="DP61" s="4"/>
      <c r="DQ61" s="4"/>
      <c r="DR61" s="4"/>
      <c r="DS61" s="4"/>
      <c r="DT61" s="4"/>
      <c r="DU61" s="4"/>
      <c r="DV61" s="4"/>
      <c r="DW61" s="5"/>
      <c r="DX61" s="5"/>
      <c r="DY61" s="5"/>
      <c r="EA61" s="4"/>
      <c r="EB61" s="4"/>
      <c r="EC61" s="4"/>
      <c r="ED61" s="4"/>
      <c r="EE61" s="4"/>
      <c r="EI61" s="19"/>
    </row>
    <row r="62" spans="1:139" customFormat="1" ht="14.4" x14ac:dyDescent="0.3">
      <c r="A62" s="10"/>
      <c r="B62" s="10"/>
      <c r="C62" s="15"/>
      <c r="E62" s="11"/>
      <c r="F62" s="12"/>
      <c r="G62" s="16"/>
      <c r="H62" s="2"/>
      <c r="I62" s="12"/>
      <c r="J62" s="15"/>
      <c r="K62" s="15"/>
      <c r="P62" s="10"/>
      <c r="Q62" s="17"/>
      <c r="R62" s="17"/>
      <c r="S62" s="23"/>
      <c r="T62" s="21"/>
      <c r="U62" s="10"/>
      <c r="X62" s="10"/>
      <c r="Y62" s="10"/>
      <c r="Z62" s="10"/>
      <c r="AA62" s="10"/>
      <c r="AB62" s="10"/>
      <c r="AC62" s="10"/>
      <c r="AD62" s="14"/>
      <c r="AE62" s="14"/>
      <c r="AF62" s="14"/>
      <c r="AG62" s="14"/>
      <c r="AH62" s="14"/>
      <c r="AI62" s="14"/>
      <c r="AJ62" s="14"/>
      <c r="AK62" s="14"/>
      <c r="AL62" s="14"/>
      <c r="AM62" s="14"/>
      <c r="AN62" s="14"/>
      <c r="AO62" s="14"/>
      <c r="AP62" s="14"/>
      <c r="AQ62" s="14"/>
      <c r="AR62" s="14"/>
      <c r="AS62" s="14"/>
      <c r="AT62" s="14"/>
      <c r="AU62" s="5"/>
      <c r="AV62" s="18"/>
      <c r="AW62" s="4"/>
      <c r="AX62" s="4"/>
      <c r="AY62" s="4"/>
      <c r="AZ62" s="4"/>
      <c r="BA62" s="4"/>
      <c r="BB62" s="4"/>
      <c r="BC62" s="4"/>
      <c r="BD62" s="4"/>
      <c r="BE62" s="4"/>
      <c r="BF62" s="4"/>
      <c r="BG62" s="4"/>
      <c r="BH62" s="4"/>
      <c r="BI62" s="4"/>
      <c r="BJ62" s="4"/>
      <c r="BK62" s="4"/>
      <c r="BL62" s="4"/>
      <c r="BM62" s="5"/>
      <c r="BN62" s="4"/>
      <c r="BO62" s="4"/>
      <c r="BP62" s="4"/>
      <c r="BQ62" s="4"/>
      <c r="BR62" s="4"/>
      <c r="BS62" s="4"/>
      <c r="BT62" s="4"/>
      <c r="BU62" s="4"/>
      <c r="BV62" s="4"/>
      <c r="BW62" s="4"/>
      <c r="BX62" s="4"/>
      <c r="BY62" s="4"/>
      <c r="BZ62" s="4"/>
      <c r="CA62" s="4"/>
      <c r="CB62" s="4"/>
      <c r="CC62" s="6"/>
      <c r="CD62" s="6"/>
      <c r="CE62" s="4"/>
      <c r="CF62" s="4"/>
      <c r="CG62" s="4"/>
      <c r="CH62" s="4"/>
      <c r="CI62" s="4"/>
      <c r="CJ62" s="4"/>
      <c r="CK62" s="4"/>
      <c r="CL62" s="4"/>
      <c r="CM62" s="4"/>
      <c r="CN62" s="6"/>
      <c r="CO62" s="4"/>
      <c r="CP62" s="4"/>
      <c r="CQ62" s="5"/>
      <c r="CR62" s="4"/>
      <c r="CS62" s="4"/>
      <c r="CT62" s="4"/>
      <c r="CU62" s="4"/>
      <c r="CV62" s="4"/>
      <c r="CW62" s="4"/>
      <c r="CX62" s="4"/>
      <c r="CY62" s="4"/>
      <c r="CZ62" s="4"/>
      <c r="DA62" s="5"/>
      <c r="DB62" s="4"/>
      <c r="DC62" s="4"/>
      <c r="DD62" s="4"/>
      <c r="DE62" s="4"/>
      <c r="DF62" s="5"/>
      <c r="DG62" s="4"/>
      <c r="DH62" s="4"/>
      <c r="DI62" s="4"/>
      <c r="DJ62" s="4"/>
      <c r="DK62" s="4"/>
      <c r="DL62" s="4"/>
      <c r="DM62" s="4"/>
      <c r="DN62" s="4"/>
      <c r="DO62" s="4"/>
      <c r="DP62" s="4"/>
      <c r="DQ62" s="4"/>
      <c r="DR62" s="4"/>
      <c r="DS62" s="4"/>
      <c r="DT62" s="4"/>
      <c r="DU62" s="4"/>
      <c r="DV62" s="4"/>
      <c r="DW62" s="5"/>
      <c r="DX62" s="5"/>
      <c r="DY62" s="5"/>
      <c r="EA62" s="4"/>
      <c r="EB62" s="4"/>
      <c r="EC62" s="4"/>
      <c r="ED62" s="4"/>
      <c r="EE62" s="4"/>
      <c r="EI62" s="19"/>
    </row>
    <row r="63" spans="1:139" customFormat="1" ht="14.4" x14ac:dyDescent="0.3">
      <c r="A63" s="10"/>
      <c r="B63" s="10"/>
      <c r="C63" s="15"/>
      <c r="E63" s="11"/>
      <c r="F63" s="12"/>
      <c r="G63" s="16"/>
      <c r="H63" s="2"/>
      <c r="I63" s="12"/>
      <c r="J63" s="15"/>
      <c r="K63" s="15"/>
      <c r="P63" s="10"/>
      <c r="Q63" s="17"/>
      <c r="R63" s="17"/>
      <c r="S63" s="23"/>
      <c r="T63" s="44"/>
      <c r="U63" s="13"/>
      <c r="X63" s="10"/>
      <c r="Y63" s="10"/>
      <c r="Z63" s="10"/>
      <c r="AA63" s="10"/>
      <c r="AB63" s="10"/>
      <c r="AC63" s="10"/>
      <c r="AD63" s="14"/>
      <c r="AE63" s="14"/>
      <c r="AF63" s="14"/>
      <c r="AG63" s="14"/>
      <c r="AH63" s="14"/>
      <c r="AI63" s="14"/>
      <c r="AJ63" s="14"/>
      <c r="AK63" s="14"/>
      <c r="AL63" s="14"/>
      <c r="AM63" s="14"/>
      <c r="AN63" s="14"/>
      <c r="AO63" s="14"/>
      <c r="AP63" s="14"/>
      <c r="AQ63" s="14"/>
      <c r="AR63" s="14"/>
      <c r="AS63" s="14"/>
      <c r="AT63" s="14"/>
      <c r="AU63" s="5"/>
      <c r="AV63" s="18"/>
      <c r="AW63" s="4"/>
      <c r="AX63" s="4"/>
      <c r="AY63" s="4"/>
      <c r="AZ63" s="4"/>
      <c r="BA63" s="4"/>
      <c r="BB63" s="4"/>
      <c r="BC63" s="4"/>
      <c r="BD63" s="4"/>
      <c r="BE63" s="4"/>
      <c r="BF63" s="4"/>
      <c r="BG63" s="4"/>
      <c r="BH63" s="4"/>
      <c r="BI63" s="4"/>
      <c r="BJ63" s="4"/>
      <c r="BK63" s="4"/>
      <c r="BL63" s="4"/>
      <c r="BM63" s="5"/>
      <c r="BN63" s="4"/>
      <c r="BO63" s="4"/>
      <c r="BP63" s="4"/>
      <c r="BQ63" s="4"/>
      <c r="BR63" s="4"/>
      <c r="BS63" s="4"/>
      <c r="BT63" s="4"/>
      <c r="BU63" s="4"/>
      <c r="BV63" s="4"/>
      <c r="BW63" s="4"/>
      <c r="BX63" s="4"/>
      <c r="BY63" s="4"/>
      <c r="BZ63" s="4"/>
      <c r="CA63" s="4"/>
      <c r="CB63" s="4"/>
      <c r="CC63" s="6"/>
      <c r="CD63" s="6"/>
      <c r="CE63" s="4"/>
      <c r="CF63" s="4"/>
      <c r="CG63" s="4"/>
      <c r="CH63" s="4"/>
      <c r="CI63" s="4"/>
      <c r="CJ63" s="4"/>
      <c r="CK63" s="4"/>
      <c r="CL63" s="4"/>
      <c r="CM63" s="4"/>
      <c r="CN63" s="6"/>
      <c r="CO63" s="4"/>
      <c r="CP63" s="4"/>
      <c r="CQ63" s="5"/>
      <c r="CR63" s="4"/>
      <c r="CS63" s="4"/>
      <c r="CT63" s="4"/>
      <c r="CU63" s="4"/>
      <c r="CV63" s="4"/>
      <c r="CW63" s="4"/>
      <c r="CX63" s="4"/>
      <c r="CY63" s="4"/>
      <c r="CZ63" s="4"/>
      <c r="DA63" s="5"/>
      <c r="DB63" s="4"/>
      <c r="DC63" s="4"/>
      <c r="DD63" s="4"/>
      <c r="DE63" s="4"/>
      <c r="DF63" s="5"/>
      <c r="DG63" s="4"/>
      <c r="DH63" s="4"/>
      <c r="DI63" s="4"/>
      <c r="DJ63" s="4"/>
      <c r="DK63" s="4"/>
      <c r="DL63" s="4"/>
      <c r="DM63" s="4"/>
      <c r="DN63" s="4"/>
      <c r="DO63" s="4"/>
      <c r="DP63" s="4"/>
      <c r="DQ63" s="4"/>
      <c r="DR63" s="4"/>
      <c r="DS63" s="4"/>
      <c r="DT63" s="4"/>
      <c r="DU63" s="4"/>
      <c r="DV63" s="4"/>
      <c r="DW63" s="5"/>
      <c r="DX63" s="5"/>
      <c r="DY63" s="5"/>
      <c r="EA63" s="4"/>
      <c r="EB63" s="4"/>
      <c r="EC63" s="4"/>
      <c r="ED63" s="4"/>
      <c r="EE63" s="4"/>
      <c r="EI63" s="19"/>
    </row>
    <row r="64" spans="1:139" customFormat="1" ht="14.4" x14ac:dyDescent="0.3">
      <c r="A64" s="10"/>
      <c r="B64" s="10"/>
      <c r="C64" s="15"/>
      <c r="E64" s="11"/>
      <c r="F64" s="12"/>
      <c r="G64" s="16"/>
      <c r="H64" s="2"/>
      <c r="I64" s="12"/>
      <c r="J64" s="15"/>
      <c r="K64" s="15"/>
      <c r="P64" s="10"/>
      <c r="Q64" s="17"/>
      <c r="R64" s="17"/>
      <c r="S64" s="23"/>
      <c r="T64" s="44"/>
      <c r="U64" s="13"/>
      <c r="X64" s="10"/>
      <c r="Y64" s="10"/>
      <c r="Z64" s="10"/>
      <c r="AA64" s="10"/>
      <c r="AB64" s="10"/>
      <c r="AC64" s="10"/>
      <c r="AD64" s="14"/>
      <c r="AE64" s="14"/>
      <c r="AF64" s="14"/>
      <c r="AG64" s="14"/>
      <c r="AH64" s="14"/>
      <c r="AI64" s="14"/>
      <c r="AJ64" s="14"/>
      <c r="AK64" s="14"/>
      <c r="AL64" s="14"/>
      <c r="AM64" s="14"/>
      <c r="AN64" s="14"/>
      <c r="AO64" s="14"/>
      <c r="AP64" s="14"/>
      <c r="AQ64" s="14"/>
      <c r="AR64" s="14"/>
      <c r="AS64" s="14"/>
      <c r="AT64" s="14"/>
      <c r="AU64" s="5"/>
      <c r="AV64" s="18"/>
      <c r="AW64" s="4"/>
      <c r="AX64" s="4"/>
      <c r="AY64" s="4"/>
      <c r="AZ64" s="4"/>
      <c r="BA64" s="4"/>
      <c r="BB64" s="4"/>
      <c r="BC64" s="4"/>
      <c r="BD64" s="4"/>
      <c r="BE64" s="4"/>
      <c r="BF64" s="4"/>
      <c r="BG64" s="4"/>
      <c r="BH64" s="4"/>
      <c r="BI64" s="4"/>
      <c r="BJ64" s="4"/>
      <c r="BK64" s="4"/>
      <c r="BL64" s="4"/>
      <c r="BM64" s="5"/>
      <c r="BN64" s="4"/>
      <c r="BO64" s="4"/>
      <c r="BP64" s="4"/>
      <c r="BQ64" s="4"/>
      <c r="BR64" s="4"/>
      <c r="BS64" s="4"/>
      <c r="BT64" s="4"/>
      <c r="BU64" s="4"/>
      <c r="BV64" s="4"/>
      <c r="BW64" s="4"/>
      <c r="BX64" s="4"/>
      <c r="BY64" s="4"/>
      <c r="BZ64" s="4"/>
      <c r="CA64" s="4"/>
      <c r="CB64" s="4"/>
      <c r="CC64" s="6"/>
      <c r="CD64" s="6"/>
      <c r="CE64" s="4"/>
      <c r="CF64" s="4"/>
      <c r="CG64" s="4"/>
      <c r="CH64" s="4"/>
      <c r="CI64" s="4"/>
      <c r="CJ64" s="4"/>
      <c r="CK64" s="4"/>
      <c r="CL64" s="4"/>
      <c r="CM64" s="4"/>
      <c r="CN64" s="6"/>
      <c r="CO64" s="4"/>
      <c r="CP64" s="4"/>
      <c r="CQ64" s="5"/>
      <c r="CR64" s="4"/>
      <c r="CS64" s="4"/>
      <c r="CT64" s="4"/>
      <c r="CU64" s="4"/>
      <c r="CV64" s="4"/>
      <c r="CW64" s="4"/>
      <c r="CX64" s="4"/>
      <c r="CY64" s="4"/>
      <c r="CZ64" s="4"/>
      <c r="DA64" s="5"/>
      <c r="DB64" s="4"/>
      <c r="DC64" s="4"/>
      <c r="DD64" s="4"/>
      <c r="DE64" s="4"/>
      <c r="DF64" s="5"/>
      <c r="DG64" s="4"/>
      <c r="DH64" s="4"/>
      <c r="DI64" s="4"/>
      <c r="DJ64" s="4"/>
      <c r="DK64" s="4"/>
      <c r="DL64" s="4"/>
      <c r="DM64" s="4"/>
      <c r="DN64" s="4"/>
      <c r="DO64" s="4"/>
      <c r="DP64" s="4"/>
      <c r="DQ64" s="4"/>
      <c r="DR64" s="4"/>
      <c r="DS64" s="4"/>
      <c r="DT64" s="4"/>
      <c r="DU64" s="4"/>
      <c r="DV64" s="4"/>
      <c r="DW64" s="5"/>
      <c r="DX64" s="5"/>
      <c r="DY64" s="5"/>
      <c r="EA64" s="4"/>
      <c r="EB64" s="4"/>
      <c r="EC64" s="4"/>
      <c r="ED64" s="4"/>
      <c r="EE64" s="4"/>
      <c r="EI64" s="19"/>
    </row>
    <row r="65" spans="1:139" customFormat="1" ht="14.4" x14ac:dyDescent="0.3">
      <c r="A65" s="10"/>
      <c r="B65" s="10"/>
      <c r="C65" s="15"/>
      <c r="E65" s="11"/>
      <c r="F65" s="12"/>
      <c r="G65" s="16"/>
      <c r="H65" s="2"/>
      <c r="I65" s="12"/>
      <c r="J65" s="15"/>
      <c r="K65" s="15"/>
      <c r="P65" s="10"/>
      <c r="Q65" s="17"/>
      <c r="R65" s="17"/>
      <c r="S65" s="23"/>
      <c r="T65" s="21"/>
      <c r="U65" s="10"/>
      <c r="X65" s="10"/>
      <c r="Y65" s="10"/>
      <c r="Z65" s="10"/>
      <c r="AA65" s="10"/>
      <c r="AB65" s="10"/>
      <c r="AC65" s="10"/>
      <c r="AD65" s="14"/>
      <c r="AE65" s="14"/>
      <c r="AF65" s="14"/>
      <c r="AG65" s="14"/>
      <c r="AH65" s="14"/>
      <c r="AI65" s="14"/>
      <c r="AJ65" s="14"/>
      <c r="AK65" s="14"/>
      <c r="AL65" s="14"/>
      <c r="AM65" s="14"/>
      <c r="AN65" s="14"/>
      <c r="AO65" s="14"/>
      <c r="AP65" s="14"/>
      <c r="AQ65" s="14"/>
      <c r="AR65" s="14"/>
      <c r="AS65" s="14"/>
      <c r="AT65" s="14"/>
      <c r="AU65" s="5"/>
      <c r="AV65" s="18"/>
      <c r="AW65" s="4"/>
      <c r="AX65" s="4"/>
      <c r="AY65" s="4"/>
      <c r="AZ65" s="4"/>
      <c r="BA65" s="4"/>
      <c r="BB65" s="4"/>
      <c r="BC65" s="4"/>
      <c r="BD65" s="4"/>
      <c r="BE65" s="4"/>
      <c r="BF65" s="4"/>
      <c r="BG65" s="4"/>
      <c r="BH65" s="4"/>
      <c r="BI65" s="4"/>
      <c r="BJ65" s="4"/>
      <c r="BK65" s="4"/>
      <c r="BL65" s="4"/>
      <c r="BM65" s="5"/>
      <c r="BN65" s="4"/>
      <c r="BO65" s="4"/>
      <c r="BP65" s="4"/>
      <c r="BQ65" s="4"/>
      <c r="BR65" s="4"/>
      <c r="BS65" s="4"/>
      <c r="BT65" s="4"/>
      <c r="BU65" s="4"/>
      <c r="BV65" s="4"/>
      <c r="BW65" s="4"/>
      <c r="BX65" s="4"/>
      <c r="BY65" s="4"/>
      <c r="BZ65" s="4"/>
      <c r="CA65" s="4"/>
      <c r="CB65" s="4"/>
      <c r="CC65" s="6"/>
      <c r="CD65" s="6"/>
      <c r="CE65" s="4"/>
      <c r="CF65" s="4"/>
      <c r="CG65" s="4"/>
      <c r="CH65" s="4"/>
      <c r="CI65" s="4"/>
      <c r="CJ65" s="4"/>
      <c r="CK65" s="4"/>
      <c r="CL65" s="4"/>
      <c r="CM65" s="4"/>
      <c r="CN65" s="6"/>
      <c r="CO65" s="4"/>
      <c r="CP65" s="4"/>
      <c r="CQ65" s="5"/>
      <c r="CR65" s="4"/>
      <c r="CS65" s="4"/>
      <c r="CT65" s="4"/>
      <c r="CU65" s="4"/>
      <c r="CV65" s="4"/>
      <c r="CW65" s="4"/>
      <c r="CX65" s="4"/>
      <c r="CY65" s="4"/>
      <c r="CZ65" s="4"/>
      <c r="DA65" s="5"/>
      <c r="DB65" s="4"/>
      <c r="DC65" s="4"/>
      <c r="DD65" s="4"/>
      <c r="DE65" s="4"/>
      <c r="DF65" s="5"/>
      <c r="DG65" s="4"/>
      <c r="DH65" s="4"/>
      <c r="DI65" s="4"/>
      <c r="DJ65" s="4"/>
      <c r="DK65" s="4"/>
      <c r="DL65" s="4"/>
      <c r="DM65" s="4"/>
      <c r="DN65" s="4"/>
      <c r="DO65" s="4"/>
      <c r="DP65" s="4"/>
      <c r="DQ65" s="4"/>
      <c r="DR65" s="4"/>
      <c r="DS65" s="4"/>
      <c r="DT65" s="4"/>
      <c r="DU65" s="4"/>
      <c r="DV65" s="4"/>
      <c r="DW65" s="5"/>
      <c r="DX65" s="5"/>
      <c r="DY65" s="5"/>
      <c r="EA65" s="4"/>
      <c r="EB65" s="4"/>
      <c r="EC65" s="4"/>
      <c r="ED65" s="4"/>
      <c r="EE65" s="4"/>
      <c r="EI65" s="19"/>
    </row>
    <row r="66" spans="1:139" customFormat="1" ht="14.4" x14ac:dyDescent="0.3">
      <c r="A66" s="10"/>
      <c r="B66" s="10"/>
      <c r="C66" s="15"/>
      <c r="E66" s="11"/>
      <c r="F66" s="12"/>
      <c r="G66" s="16"/>
      <c r="H66" s="2"/>
      <c r="I66" s="12"/>
      <c r="J66" s="15"/>
      <c r="K66" s="15"/>
      <c r="P66" s="10"/>
      <c r="Q66" s="17"/>
      <c r="R66" s="17"/>
      <c r="S66" s="23"/>
      <c r="T66" s="21"/>
      <c r="U66" s="10"/>
      <c r="X66" s="10"/>
      <c r="Y66" s="10"/>
      <c r="Z66" s="10"/>
      <c r="AA66" s="10"/>
      <c r="AB66" s="10"/>
      <c r="AC66" s="10"/>
      <c r="AD66" s="14"/>
      <c r="AE66" s="14"/>
      <c r="AF66" s="14"/>
      <c r="AG66" s="14"/>
      <c r="AH66" s="14"/>
      <c r="AI66" s="14"/>
      <c r="AJ66" s="14"/>
      <c r="AK66" s="14"/>
      <c r="AL66" s="14"/>
      <c r="AM66" s="14"/>
      <c r="AN66" s="14"/>
      <c r="AO66" s="14"/>
      <c r="AP66" s="14"/>
      <c r="AQ66" s="14"/>
      <c r="AR66" s="14"/>
      <c r="AS66" s="14"/>
      <c r="AT66" s="14"/>
      <c r="AU66" s="5"/>
      <c r="AV66" s="18"/>
      <c r="AW66" s="4"/>
      <c r="AX66" s="4"/>
      <c r="AY66" s="4"/>
      <c r="AZ66" s="4"/>
      <c r="BA66" s="4"/>
      <c r="BB66" s="4"/>
      <c r="BC66" s="4"/>
      <c r="BD66" s="4"/>
      <c r="BE66" s="4"/>
      <c r="BF66" s="4"/>
      <c r="BG66" s="4"/>
      <c r="BH66" s="4"/>
      <c r="BI66" s="4"/>
      <c r="BJ66" s="4"/>
      <c r="BK66" s="4"/>
      <c r="BL66" s="4"/>
      <c r="BM66" s="5"/>
      <c r="BN66" s="4"/>
      <c r="BO66" s="4"/>
      <c r="BP66" s="4"/>
      <c r="BQ66" s="4"/>
      <c r="BR66" s="4"/>
      <c r="BS66" s="4"/>
      <c r="BT66" s="4"/>
      <c r="BU66" s="4"/>
      <c r="BV66" s="4"/>
      <c r="BW66" s="4"/>
      <c r="BX66" s="4"/>
      <c r="BY66" s="4"/>
      <c r="BZ66" s="4"/>
      <c r="CA66" s="4"/>
      <c r="CB66" s="4"/>
      <c r="CC66" s="6"/>
      <c r="CD66" s="6"/>
      <c r="CE66" s="4"/>
      <c r="CF66" s="4"/>
      <c r="CG66" s="4"/>
      <c r="CH66" s="4"/>
      <c r="CI66" s="4"/>
      <c r="CJ66" s="4"/>
      <c r="CK66" s="4"/>
      <c r="CL66" s="4"/>
      <c r="CM66" s="4"/>
      <c r="CN66" s="6"/>
      <c r="CO66" s="4"/>
      <c r="CP66" s="4"/>
      <c r="CQ66" s="5"/>
      <c r="CR66" s="4"/>
      <c r="CS66" s="4"/>
      <c r="CT66" s="4"/>
      <c r="CU66" s="4"/>
      <c r="CV66" s="4"/>
      <c r="CW66" s="4"/>
      <c r="CX66" s="4"/>
      <c r="CY66" s="4"/>
      <c r="CZ66" s="4"/>
      <c r="DA66" s="5"/>
      <c r="DB66" s="4"/>
      <c r="DC66" s="4"/>
      <c r="DD66" s="4"/>
      <c r="DE66" s="4"/>
      <c r="DF66" s="5"/>
      <c r="DG66" s="4"/>
      <c r="DH66" s="4"/>
      <c r="DI66" s="4"/>
      <c r="DJ66" s="4"/>
      <c r="DK66" s="4"/>
      <c r="DL66" s="4"/>
      <c r="DM66" s="4"/>
      <c r="DN66" s="4"/>
      <c r="DO66" s="4"/>
      <c r="DP66" s="4"/>
      <c r="DQ66" s="4"/>
      <c r="DR66" s="4"/>
      <c r="DS66" s="4"/>
      <c r="DT66" s="4"/>
      <c r="DU66" s="4"/>
      <c r="DV66" s="4"/>
      <c r="DW66" s="5"/>
      <c r="DX66" s="5"/>
      <c r="DY66" s="5"/>
      <c r="EA66" s="4"/>
      <c r="EB66" s="4"/>
      <c r="EC66" s="4"/>
      <c r="ED66" s="4"/>
      <c r="EE66" s="4"/>
      <c r="EI66" s="19"/>
    </row>
    <row r="67" spans="1:139" customFormat="1" ht="14.4" x14ac:dyDescent="0.3">
      <c r="A67" s="10"/>
      <c r="B67" s="10"/>
      <c r="C67" s="15"/>
      <c r="E67" s="11"/>
      <c r="F67" s="12"/>
      <c r="G67" s="16"/>
      <c r="H67" s="2"/>
      <c r="I67" s="12"/>
      <c r="J67" s="15"/>
      <c r="K67" s="15"/>
      <c r="P67" s="10"/>
      <c r="Q67" s="17"/>
      <c r="R67" s="17"/>
      <c r="S67" s="23"/>
      <c r="T67" s="21"/>
      <c r="U67" s="10"/>
      <c r="X67" s="10"/>
      <c r="Y67" s="10"/>
      <c r="Z67" s="10"/>
      <c r="AA67" s="10"/>
      <c r="AB67" s="10"/>
      <c r="AC67" s="10"/>
      <c r="AD67" s="14"/>
      <c r="AE67" s="14"/>
      <c r="AF67" s="14"/>
      <c r="AG67" s="14"/>
      <c r="AH67" s="14"/>
      <c r="AI67" s="14"/>
      <c r="AJ67" s="14"/>
      <c r="AK67" s="14"/>
      <c r="AL67" s="14"/>
      <c r="AM67" s="14"/>
      <c r="AN67" s="14"/>
      <c r="AO67" s="14"/>
      <c r="AP67" s="14"/>
      <c r="AQ67" s="14"/>
      <c r="AR67" s="14"/>
      <c r="AS67" s="14"/>
      <c r="AT67" s="14"/>
      <c r="AU67" s="5"/>
      <c r="AV67" s="18"/>
      <c r="AW67" s="4"/>
      <c r="AX67" s="4"/>
      <c r="AY67" s="4"/>
      <c r="AZ67" s="4"/>
      <c r="BA67" s="4"/>
      <c r="BB67" s="4"/>
      <c r="BC67" s="4"/>
      <c r="BD67" s="4"/>
      <c r="BE67" s="4"/>
      <c r="BF67" s="4"/>
      <c r="BG67" s="4"/>
      <c r="BH67" s="4"/>
      <c r="BI67" s="4"/>
      <c r="BJ67" s="4"/>
      <c r="BK67" s="4"/>
      <c r="BL67" s="4"/>
      <c r="BM67" s="5"/>
      <c r="BN67" s="4"/>
      <c r="BO67" s="4"/>
      <c r="BP67" s="4"/>
      <c r="BQ67" s="4"/>
      <c r="BR67" s="4"/>
      <c r="BS67" s="4"/>
      <c r="BT67" s="4"/>
      <c r="BU67" s="4"/>
      <c r="BV67" s="4"/>
      <c r="BW67" s="4"/>
      <c r="BX67" s="4"/>
      <c r="BY67" s="4"/>
      <c r="BZ67" s="4"/>
      <c r="CA67" s="4"/>
      <c r="CB67" s="4"/>
      <c r="CC67" s="6"/>
      <c r="CD67" s="6"/>
      <c r="CE67" s="4"/>
      <c r="CF67" s="4"/>
      <c r="CG67" s="4"/>
      <c r="CH67" s="4"/>
      <c r="CI67" s="4"/>
      <c r="CJ67" s="4"/>
      <c r="CK67" s="4"/>
      <c r="CL67" s="4"/>
      <c r="CM67" s="4"/>
      <c r="CN67" s="6"/>
      <c r="CO67" s="4"/>
      <c r="CP67" s="4"/>
      <c r="CQ67" s="5"/>
      <c r="CR67" s="4"/>
      <c r="CS67" s="4"/>
      <c r="CT67" s="4"/>
      <c r="CU67" s="4"/>
      <c r="CV67" s="4"/>
      <c r="CW67" s="4"/>
      <c r="CX67" s="4"/>
      <c r="CY67" s="4"/>
      <c r="CZ67" s="4"/>
      <c r="DA67" s="5"/>
      <c r="DB67" s="4"/>
      <c r="DC67" s="4"/>
      <c r="DD67" s="4"/>
      <c r="DE67" s="4"/>
      <c r="DF67" s="5"/>
      <c r="DG67" s="4"/>
      <c r="DH67" s="4"/>
      <c r="DI67" s="4"/>
      <c r="DJ67" s="4"/>
      <c r="DK67" s="4"/>
      <c r="DL67" s="4"/>
      <c r="DM67" s="4"/>
      <c r="DN67" s="4"/>
      <c r="DO67" s="4"/>
      <c r="DP67" s="4"/>
      <c r="DQ67" s="4"/>
      <c r="DR67" s="4"/>
      <c r="DS67" s="4"/>
      <c r="DT67" s="4"/>
      <c r="DU67" s="4"/>
      <c r="DV67" s="4"/>
      <c r="DW67" s="5"/>
      <c r="DX67" s="5"/>
      <c r="DY67" s="5"/>
      <c r="EA67" s="4"/>
      <c r="EB67" s="4"/>
      <c r="EC67" s="4"/>
      <c r="ED67" s="4"/>
      <c r="EE67" s="4"/>
      <c r="EI67" s="19"/>
    </row>
    <row r="68" spans="1:139" customFormat="1" ht="14.4" x14ac:dyDescent="0.3">
      <c r="A68" s="10"/>
      <c r="B68" s="10"/>
      <c r="C68" s="15"/>
      <c r="E68" s="11"/>
      <c r="F68" s="12"/>
      <c r="G68" s="16"/>
      <c r="H68" s="2"/>
      <c r="I68" s="12"/>
      <c r="J68" s="15"/>
      <c r="K68" s="15"/>
      <c r="P68" s="10"/>
      <c r="Q68" s="17"/>
      <c r="R68" s="17"/>
      <c r="S68" s="23"/>
      <c r="T68" s="21"/>
      <c r="U68" s="10"/>
      <c r="X68" s="10"/>
      <c r="Y68" s="10"/>
      <c r="Z68" s="10"/>
      <c r="AA68" s="10"/>
      <c r="AB68" s="10"/>
      <c r="AC68" s="10"/>
      <c r="AD68" s="14"/>
      <c r="AE68" s="14"/>
      <c r="AF68" s="14"/>
      <c r="AG68" s="14"/>
      <c r="AH68" s="14"/>
      <c r="AI68" s="14"/>
      <c r="AJ68" s="14"/>
      <c r="AK68" s="14"/>
      <c r="AL68" s="14"/>
      <c r="AM68" s="14"/>
      <c r="AN68" s="14"/>
      <c r="AO68" s="14"/>
      <c r="AP68" s="14"/>
      <c r="AQ68" s="14"/>
      <c r="AR68" s="14"/>
      <c r="AS68" s="14"/>
      <c r="AT68" s="14"/>
      <c r="AU68" s="5"/>
      <c r="AV68" s="18"/>
      <c r="AW68" s="4"/>
      <c r="AX68" s="4"/>
      <c r="AY68" s="4"/>
      <c r="AZ68" s="4"/>
      <c r="BA68" s="4"/>
      <c r="BB68" s="4"/>
      <c r="BC68" s="4"/>
      <c r="BD68" s="4"/>
      <c r="BE68" s="4"/>
      <c r="BF68" s="4"/>
      <c r="BG68" s="4"/>
      <c r="BH68" s="4"/>
      <c r="BI68" s="4"/>
      <c r="BJ68" s="4"/>
      <c r="BK68" s="4"/>
      <c r="BL68" s="4"/>
      <c r="BM68" s="5"/>
      <c r="BN68" s="4"/>
      <c r="BO68" s="4"/>
      <c r="BP68" s="4"/>
      <c r="BQ68" s="4"/>
      <c r="BR68" s="4"/>
      <c r="BS68" s="4"/>
      <c r="BT68" s="4"/>
      <c r="BU68" s="4"/>
      <c r="BV68" s="4"/>
      <c r="BW68" s="4"/>
      <c r="BX68" s="4"/>
      <c r="BY68" s="4"/>
      <c r="BZ68" s="4"/>
      <c r="CA68" s="4"/>
      <c r="CB68" s="4"/>
      <c r="CC68" s="6"/>
      <c r="CD68" s="6"/>
      <c r="CE68" s="4"/>
      <c r="CF68" s="4"/>
      <c r="CG68" s="4"/>
      <c r="CH68" s="4"/>
      <c r="CI68" s="4"/>
      <c r="CJ68" s="4"/>
      <c r="CK68" s="4"/>
      <c r="CL68" s="4"/>
      <c r="CM68" s="4"/>
      <c r="CN68" s="6"/>
      <c r="CO68" s="4"/>
      <c r="CP68" s="4"/>
      <c r="CQ68" s="5"/>
      <c r="CR68" s="4"/>
      <c r="CS68" s="4"/>
      <c r="CT68" s="4"/>
      <c r="CU68" s="4"/>
      <c r="CV68" s="4"/>
      <c r="CW68" s="4"/>
      <c r="CX68" s="4"/>
      <c r="CY68" s="4"/>
      <c r="CZ68" s="4"/>
      <c r="DA68" s="5"/>
      <c r="DB68" s="4"/>
      <c r="DC68" s="4"/>
      <c r="DD68" s="4"/>
      <c r="DE68" s="4"/>
      <c r="DF68" s="5"/>
      <c r="DG68" s="4"/>
      <c r="DH68" s="4"/>
      <c r="DI68" s="4"/>
      <c r="DJ68" s="4"/>
      <c r="DK68" s="4"/>
      <c r="DL68" s="4"/>
      <c r="DM68" s="4"/>
      <c r="DN68" s="4"/>
      <c r="DO68" s="4"/>
      <c r="DP68" s="4"/>
      <c r="DQ68" s="4"/>
      <c r="DR68" s="4"/>
      <c r="DS68" s="4"/>
      <c r="DT68" s="4"/>
      <c r="DU68" s="4"/>
      <c r="DV68" s="4"/>
      <c r="DW68" s="5"/>
      <c r="DX68" s="5"/>
      <c r="DY68" s="5"/>
      <c r="EA68" s="4"/>
      <c r="EB68" s="4"/>
      <c r="EC68" s="4"/>
      <c r="ED68" s="4"/>
      <c r="EE68" s="4"/>
      <c r="EI68" s="19"/>
    </row>
    <row r="69" spans="1:139" customFormat="1" ht="14.4" x14ac:dyDescent="0.3">
      <c r="A69" s="10"/>
      <c r="B69" s="10"/>
      <c r="C69" s="15"/>
      <c r="E69" s="11"/>
      <c r="F69" s="12"/>
      <c r="G69" s="16"/>
      <c r="H69" s="2"/>
      <c r="I69" s="12"/>
      <c r="J69" s="15"/>
      <c r="K69" s="15"/>
      <c r="P69" s="10"/>
      <c r="Q69" s="17"/>
      <c r="R69" s="17"/>
      <c r="S69" s="23"/>
      <c r="T69" s="21"/>
      <c r="U69" s="13"/>
      <c r="X69" s="10"/>
      <c r="Y69" s="10"/>
      <c r="Z69" s="10"/>
      <c r="AA69" s="10"/>
      <c r="AB69" s="10"/>
      <c r="AC69" s="10"/>
      <c r="AD69" s="14"/>
      <c r="AE69" s="14"/>
      <c r="AF69" s="14"/>
      <c r="AG69" s="14"/>
      <c r="AH69" s="14"/>
      <c r="AI69" s="14"/>
      <c r="AJ69" s="14"/>
      <c r="AK69" s="14"/>
      <c r="AL69" s="14"/>
      <c r="AM69" s="14"/>
      <c r="AN69" s="14"/>
      <c r="AO69" s="14"/>
      <c r="AP69" s="14"/>
      <c r="AQ69" s="14"/>
      <c r="AR69" s="14"/>
      <c r="AS69" s="14"/>
      <c r="AT69" s="14"/>
      <c r="AU69" s="5"/>
      <c r="AV69" s="18"/>
      <c r="AW69" s="4"/>
      <c r="AX69" s="4"/>
      <c r="AY69" s="4"/>
      <c r="AZ69" s="4"/>
      <c r="BA69" s="4"/>
      <c r="BB69" s="4"/>
      <c r="BC69" s="4"/>
      <c r="BD69" s="4"/>
      <c r="BE69" s="4"/>
      <c r="BF69" s="4"/>
      <c r="BG69" s="4"/>
      <c r="BH69" s="4"/>
      <c r="BI69" s="4"/>
      <c r="BJ69" s="4"/>
      <c r="BK69" s="4"/>
      <c r="BL69" s="4"/>
      <c r="BM69" s="5"/>
      <c r="BN69" s="4"/>
      <c r="BO69" s="4"/>
      <c r="BP69" s="4"/>
      <c r="BQ69" s="4"/>
      <c r="BR69" s="4"/>
      <c r="BS69" s="4"/>
      <c r="BT69" s="4"/>
      <c r="BU69" s="4"/>
      <c r="BV69" s="4"/>
      <c r="BW69" s="4"/>
      <c r="BX69" s="4"/>
      <c r="BY69" s="4"/>
      <c r="BZ69" s="4"/>
      <c r="CA69" s="4"/>
      <c r="CB69" s="4"/>
      <c r="CC69" s="6"/>
      <c r="CD69" s="6"/>
      <c r="CE69" s="4"/>
      <c r="CF69" s="4"/>
      <c r="CG69" s="4"/>
      <c r="CH69" s="4"/>
      <c r="CI69" s="4"/>
      <c r="CJ69" s="4"/>
      <c r="CK69" s="4"/>
      <c r="CL69" s="4"/>
      <c r="CM69" s="4"/>
      <c r="CN69" s="6"/>
      <c r="CO69" s="4"/>
      <c r="CP69" s="4"/>
      <c r="CQ69" s="5"/>
      <c r="CR69" s="4"/>
      <c r="CS69" s="4"/>
      <c r="CT69" s="4"/>
      <c r="CU69" s="4"/>
      <c r="CV69" s="4"/>
      <c r="CW69" s="4"/>
      <c r="CX69" s="4"/>
      <c r="CY69" s="4"/>
      <c r="CZ69" s="4"/>
      <c r="DA69" s="5"/>
      <c r="DB69" s="4"/>
      <c r="DC69" s="4"/>
      <c r="DD69" s="4"/>
      <c r="DE69" s="4"/>
      <c r="DF69" s="5"/>
      <c r="DG69" s="4"/>
      <c r="DH69" s="4"/>
      <c r="DI69" s="4"/>
      <c r="DJ69" s="4"/>
      <c r="DK69" s="4"/>
      <c r="DL69" s="4"/>
      <c r="DM69" s="4"/>
      <c r="DN69" s="4"/>
      <c r="DO69" s="4"/>
      <c r="DP69" s="4"/>
      <c r="DQ69" s="4"/>
      <c r="DR69" s="4"/>
      <c r="DS69" s="4"/>
      <c r="DT69" s="4"/>
      <c r="DU69" s="4"/>
      <c r="DV69" s="4"/>
      <c r="DW69" s="5"/>
      <c r="DX69" s="5"/>
      <c r="DY69" s="5"/>
      <c r="EA69" s="4"/>
      <c r="EB69" s="4"/>
      <c r="EC69" s="4"/>
      <c r="ED69" s="4"/>
      <c r="EE69" s="4"/>
      <c r="EI69" s="19"/>
    </row>
    <row r="70" spans="1:139" ht="14.4" x14ac:dyDescent="0.3"/>
  </sheetData>
  <autoFilter ref="A3:EH69" xr:uid="{00000000-0009-0000-0000-000000000000}"/>
  <mergeCells count="50">
    <mergeCell ref="DG1:DW1"/>
    <mergeCell ref="DX1:DX3"/>
    <mergeCell ref="DY1:DY3"/>
    <mergeCell ref="EA1:EE1"/>
    <mergeCell ref="AU2:AU3"/>
    <mergeCell ref="BM2:BM3"/>
    <mergeCell ref="CQ2:CQ3"/>
    <mergeCell ref="DA2:DA3"/>
    <mergeCell ref="DF2:DF3"/>
    <mergeCell ref="DW2:DW3"/>
    <mergeCell ref="AD1:AU1"/>
    <mergeCell ref="AV1:BM1"/>
    <mergeCell ref="CR1:DA1"/>
    <mergeCell ref="DB1:DF1"/>
    <mergeCell ref="EA2:EA3"/>
    <mergeCell ref="EB2:EB3"/>
    <mergeCell ref="G3:G4"/>
    <mergeCell ref="H3:H4"/>
    <mergeCell ref="I3:I4"/>
    <mergeCell ref="J3:J4"/>
    <mergeCell ref="K3:K4"/>
    <mergeCell ref="B3:B4"/>
    <mergeCell ref="C3:C4"/>
    <mergeCell ref="D3:D4"/>
    <mergeCell ref="E3:E4"/>
    <mergeCell ref="F3:F4"/>
    <mergeCell ref="EC2:EC3"/>
    <mergeCell ref="ED2:ED3"/>
    <mergeCell ref="EE2:EE3"/>
    <mergeCell ref="X3:X4"/>
    <mergeCell ref="Z3:Z4"/>
    <mergeCell ref="AA3:AA4"/>
    <mergeCell ref="AB3:AB4"/>
    <mergeCell ref="AC3:AC4"/>
    <mergeCell ref="BN1:CQ1"/>
    <mergeCell ref="A1:AC2"/>
    <mergeCell ref="Y3:Y4"/>
    <mergeCell ref="M3:M4"/>
    <mergeCell ref="N3:N4"/>
    <mergeCell ref="P3:P4"/>
    <mergeCell ref="Q3:Q4"/>
    <mergeCell ref="R3:R4"/>
    <mergeCell ref="S3:S4"/>
    <mergeCell ref="O3:O4"/>
    <mergeCell ref="T3:T4"/>
    <mergeCell ref="U3:U4"/>
    <mergeCell ref="V3:V4"/>
    <mergeCell ref="W3:W4"/>
    <mergeCell ref="L3:L4"/>
    <mergeCell ref="A3:A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U12"/>
  <sheetViews>
    <sheetView tabSelected="1" zoomScale="70" zoomScaleNormal="70" workbookViewId="0">
      <pane xSplit="5" ySplit="4" topLeftCell="F5" activePane="bottomRight" state="frozen"/>
      <selection pane="topRight" activeCell="F1" sqref="F1"/>
      <selection pane="bottomLeft" activeCell="A5" sqref="A5"/>
      <selection pane="bottomRight" activeCell="E10" sqref="E10"/>
    </sheetView>
  </sheetViews>
  <sheetFormatPr baseColWidth="10" defaultColWidth="11.5546875" defaultRowHeight="39.75" customHeight="1" x14ac:dyDescent="0.3"/>
  <cols>
    <col min="1" max="1" width="13.5546875" style="75" customWidth="1"/>
    <col min="2" max="2" width="14.6640625" style="75" customWidth="1"/>
    <col min="3" max="3" width="36.88671875" style="79" bestFit="1" customWidth="1"/>
    <col min="4" max="4" width="13.88671875" style="79" bestFit="1" customWidth="1"/>
    <col min="5" max="5" width="37.77734375" style="77" bestFit="1" customWidth="1"/>
    <col min="6" max="6" width="16.6640625" style="79" bestFit="1" customWidth="1"/>
    <col min="7" max="7" width="14.5546875" style="79" bestFit="1" customWidth="1"/>
    <col min="8" max="8" width="24.5546875" style="79" bestFit="1" customWidth="1"/>
    <col min="9" max="9" width="35.88671875" style="75" customWidth="1"/>
    <col min="10" max="11" width="9.44140625" style="75" customWidth="1"/>
    <col min="12" max="12" width="10.6640625" style="75" customWidth="1"/>
    <col min="13" max="13" width="14.33203125" style="75" bestFit="1" customWidth="1"/>
    <col min="14" max="14" width="14.5546875" style="75" bestFit="1" customWidth="1"/>
    <col min="15" max="15" width="21.109375" style="75" customWidth="1"/>
    <col min="16" max="16" width="28.44140625" style="75" customWidth="1"/>
    <col min="17" max="17" width="10.44140625" style="75" customWidth="1"/>
    <col min="18" max="18" width="9.44140625" style="75" customWidth="1"/>
    <col min="19" max="19" width="31.5546875" style="75" customWidth="1"/>
    <col min="20" max="20" width="50.33203125" style="80" customWidth="1"/>
    <col min="21" max="21" width="17" style="78" customWidth="1"/>
    <col min="22" max="22" width="12.88671875" style="75" customWidth="1"/>
    <col min="23" max="23" width="16.88671875" style="75" customWidth="1"/>
    <col min="24" max="24" width="15.88671875" style="76" customWidth="1"/>
    <col min="25" max="25" width="23.33203125" style="75" customWidth="1"/>
    <col min="26" max="26" width="16.21875" style="75" bestFit="1" customWidth="1"/>
    <col min="27" max="27" width="10.33203125" style="75" bestFit="1" customWidth="1"/>
    <col min="28" max="28" width="22.33203125" style="75" bestFit="1" customWidth="1"/>
    <col min="29" max="29" width="17.5546875" style="75" customWidth="1"/>
    <col min="30" max="30" width="9.44140625" style="75" customWidth="1"/>
    <col min="31" max="31" width="15.21875" style="75" customWidth="1"/>
    <col min="32" max="32" width="13.109375" style="75" customWidth="1"/>
    <col min="33" max="33" width="14.88671875" style="75" customWidth="1"/>
    <col min="34" max="34" width="10.44140625" style="75" bestFit="1" customWidth="1"/>
    <col min="35" max="35" width="10.21875" style="75" bestFit="1" customWidth="1"/>
    <col min="36" max="37" width="10.44140625" style="75" bestFit="1" customWidth="1"/>
    <col min="38" max="38" width="10.21875" style="75" bestFit="1" customWidth="1"/>
    <col min="39" max="40" width="13" style="75" bestFit="1" customWidth="1"/>
    <col min="41" max="41" width="14.33203125" style="75" bestFit="1" customWidth="1"/>
    <col min="42" max="42" width="13.33203125" style="75" bestFit="1" customWidth="1"/>
    <col min="43" max="44" width="15" style="75" customWidth="1"/>
    <col min="45" max="45" width="11.6640625" style="75" bestFit="1" customWidth="1"/>
    <col min="46" max="46" width="10.44140625" style="75" bestFit="1" customWidth="1"/>
    <col min="47" max="47" width="10.6640625" style="75" bestFit="1" customWidth="1"/>
    <col min="48" max="48" width="13.88671875" style="75" bestFit="1" customWidth="1"/>
    <col min="49" max="49" width="13.33203125" style="75" bestFit="1" customWidth="1"/>
    <col min="50" max="50" width="15.5546875" style="75" bestFit="1" customWidth="1"/>
    <col min="51" max="51" width="13.109375" style="75" customWidth="1"/>
    <col min="52" max="52" width="14" style="75" bestFit="1" customWidth="1"/>
    <col min="53" max="53" width="10.21875" style="75" bestFit="1" customWidth="1"/>
    <col min="54" max="54" width="10.44140625" style="75" bestFit="1" customWidth="1"/>
    <col min="55" max="56" width="11" style="75" bestFit="1" customWidth="1"/>
    <col min="57" max="58" width="15.109375" style="75" customWidth="1"/>
    <col min="59" max="59" width="15.88671875" style="75" bestFit="1" customWidth="1"/>
    <col min="60" max="60" width="13.33203125" style="75" bestFit="1" customWidth="1"/>
    <col min="61" max="62" width="15" style="75" bestFit="1" customWidth="1"/>
    <col min="63" max="63" width="11.6640625" style="75" bestFit="1" customWidth="1"/>
    <col min="64" max="64" width="15" style="75" bestFit="1" customWidth="1"/>
    <col min="65" max="65" width="14.33203125" style="75" bestFit="1" customWidth="1"/>
    <col min="66" max="66" width="13.88671875" style="75" bestFit="1" customWidth="1"/>
    <col min="67" max="67" width="14.6640625" style="75" bestFit="1" customWidth="1"/>
    <col min="68" max="68" width="18.33203125" style="75" bestFit="1" customWidth="1"/>
    <col min="69" max="70" width="14" style="75" bestFit="1" customWidth="1"/>
    <col min="71" max="71" width="13.109375" style="75" bestFit="1" customWidth="1"/>
    <col min="72" max="72" width="15.5546875" style="75" bestFit="1" customWidth="1"/>
    <col min="73" max="73" width="13.5546875" style="75" bestFit="1" customWidth="1"/>
    <col min="74" max="74" width="10.44140625" style="75" bestFit="1" customWidth="1"/>
    <col min="75" max="76" width="16.33203125" style="75" bestFit="1" customWidth="1"/>
    <col min="77" max="77" width="12.5546875" style="75" bestFit="1" customWidth="1"/>
    <col min="78" max="78" width="12" style="75" bestFit="1" customWidth="1"/>
    <col min="79" max="79" width="13.6640625" style="75" bestFit="1" customWidth="1"/>
    <col min="80" max="80" width="11.5546875" style="75" bestFit="1" customWidth="1"/>
    <col min="81" max="81" width="10.6640625" style="75" bestFit="1" customWidth="1"/>
    <col min="82" max="82" width="13.109375" style="75" bestFit="1" customWidth="1"/>
    <col min="83" max="83" width="12.109375" style="75" bestFit="1" customWidth="1"/>
    <col min="84" max="84" width="10.6640625" style="75" bestFit="1" customWidth="1"/>
    <col min="85" max="85" width="13.6640625" style="75" bestFit="1" customWidth="1"/>
    <col min="86" max="86" width="12.21875" style="75" bestFit="1" customWidth="1"/>
    <col min="87" max="87" width="10.6640625" style="75" bestFit="1" customWidth="1"/>
    <col min="88" max="88" width="11.5546875" style="75" bestFit="1" customWidth="1"/>
    <col min="89" max="89" width="10.6640625" style="75" bestFit="1" customWidth="1"/>
    <col min="90" max="90" width="10.21875" style="75" bestFit="1" customWidth="1"/>
    <col min="91" max="91" width="10.88671875" style="75" bestFit="1" customWidth="1"/>
    <col min="92" max="92" width="11" style="75" bestFit="1" customWidth="1"/>
    <col min="93" max="93" width="12.21875" style="75" bestFit="1" customWidth="1"/>
    <col min="94" max="94" width="10.44140625" style="75" bestFit="1" customWidth="1"/>
    <col min="95" max="95" width="10.6640625" style="75" bestFit="1" customWidth="1"/>
    <col min="96" max="96" width="10.21875" style="75" bestFit="1" customWidth="1"/>
    <col min="97" max="97" width="10.44140625" style="75" bestFit="1" customWidth="1"/>
    <col min="98" max="98" width="17.88671875" style="75" customWidth="1"/>
    <col min="99" max="99" width="11" style="75" bestFit="1" customWidth="1"/>
    <col min="100" max="100" width="10.44140625" style="75" bestFit="1" customWidth="1"/>
    <col min="101" max="101" width="12" style="75" bestFit="1" customWidth="1"/>
    <col min="102" max="103" width="10.6640625" style="75" bestFit="1" customWidth="1"/>
    <col min="104" max="104" width="14.44140625" style="75" bestFit="1" customWidth="1"/>
    <col min="105" max="105" width="11.6640625" style="75" bestFit="1" customWidth="1"/>
    <col min="106" max="106" width="13.88671875" style="75" bestFit="1" customWidth="1"/>
    <col min="107" max="107" width="13.21875" style="75" bestFit="1" customWidth="1"/>
    <col min="108" max="108" width="16.5546875" style="75" customWidth="1"/>
    <col min="109" max="109" width="11.88671875" style="75" bestFit="1" customWidth="1"/>
    <col min="110" max="110" width="12.77734375" style="75" customWidth="1"/>
    <col min="111" max="111" width="16.44140625" style="75" customWidth="1"/>
    <col min="112" max="112" width="16.21875" style="75" bestFit="1" customWidth="1"/>
    <col min="113" max="113" width="13" style="75" bestFit="1" customWidth="1"/>
    <col min="114" max="114" width="11" style="75" bestFit="1" customWidth="1"/>
    <col min="115" max="115" width="12.44140625" style="75" customWidth="1"/>
    <col min="116" max="116" width="13.33203125" style="75" customWidth="1"/>
    <col min="117" max="117" width="11" style="75" bestFit="1" customWidth="1"/>
    <col min="118" max="118" width="12.109375" style="75" bestFit="1" customWidth="1"/>
    <col min="119" max="119" width="11" style="75" bestFit="1" customWidth="1"/>
    <col min="120" max="120" width="13.109375" style="75" bestFit="1" customWidth="1"/>
    <col min="121" max="121" width="10.44140625" style="75" bestFit="1" customWidth="1"/>
    <col min="122" max="123" width="11" style="75" bestFit="1" customWidth="1"/>
    <col min="124" max="124" width="13.21875" style="75" bestFit="1" customWidth="1"/>
    <col min="125" max="125" width="12" style="75" bestFit="1" customWidth="1"/>
    <col min="126" max="126" width="11.5546875" style="75" bestFit="1" customWidth="1"/>
    <col min="127" max="127" width="11" style="75" bestFit="1" customWidth="1"/>
    <col min="128" max="128" width="13.77734375" style="75" bestFit="1" customWidth="1"/>
    <col min="129" max="130" width="17.88671875" style="75" customWidth="1"/>
    <col min="131" max="131" width="11.44140625" style="75" customWidth="1"/>
    <col min="132" max="132" width="14.5546875" style="75" customWidth="1"/>
    <col min="133" max="134" width="16.44140625" style="75" customWidth="1"/>
    <col min="135" max="135" width="14.5546875" style="75" customWidth="1"/>
    <col min="136" max="136" width="17.88671875" style="75" customWidth="1"/>
    <col min="137" max="137" width="11.44140625" style="75" customWidth="1"/>
    <col min="138" max="139" width="4.6640625" style="75" customWidth="1"/>
    <col min="140" max="140" width="14.109375" style="75" bestFit="1" customWidth="1"/>
    <col min="141" max="141" width="11.33203125" style="75" bestFit="1" customWidth="1"/>
    <col min="142" max="142" width="13.109375" style="75" bestFit="1" customWidth="1"/>
    <col min="143" max="143" width="10.109375" style="75" bestFit="1" customWidth="1"/>
    <col min="144" max="144" width="13.109375" style="75" bestFit="1" customWidth="1"/>
    <col min="145" max="145" width="10.33203125" style="75" customWidth="1"/>
    <col min="146" max="146" width="14.109375" style="75" bestFit="1" customWidth="1"/>
    <col min="147" max="147" width="13" style="75" bestFit="1" customWidth="1"/>
    <col min="148" max="148" width="9.6640625" style="75" bestFit="1" customWidth="1"/>
    <col min="149" max="149" width="9.44140625" style="75" bestFit="1" customWidth="1"/>
    <col min="150" max="150" width="13.44140625" style="75" bestFit="1" customWidth="1"/>
    <col min="151" max="151" width="14.6640625" style="75" customWidth="1"/>
    <col min="152" max="152" width="13.6640625" style="75" bestFit="1" customWidth="1"/>
    <col min="153" max="153" width="13" style="75" bestFit="1" customWidth="1"/>
    <col min="154" max="154" width="19" style="75" bestFit="1" customWidth="1"/>
    <col min="155" max="155" width="14.33203125" style="75" bestFit="1" customWidth="1"/>
    <col min="156" max="156" width="16.88671875" style="75" bestFit="1" customWidth="1"/>
    <col min="157" max="157" width="17.6640625" style="75" bestFit="1" customWidth="1"/>
    <col min="158" max="158" width="20.6640625" style="75" bestFit="1" customWidth="1"/>
    <col min="159" max="159" width="19.6640625" style="75" bestFit="1" customWidth="1"/>
    <col min="160" max="160" width="21.6640625" style="75" bestFit="1" customWidth="1"/>
    <col min="161" max="161" width="12" style="75" bestFit="1" customWidth="1"/>
    <col min="162" max="162" width="10.33203125" style="75" bestFit="1" customWidth="1"/>
    <col min="163" max="163" width="9.88671875" style="75" bestFit="1" customWidth="1"/>
    <col min="164" max="164" width="15.88671875" style="75" bestFit="1" customWidth="1"/>
    <col min="165" max="165" width="8.6640625" style="75" bestFit="1" customWidth="1"/>
    <col min="166" max="166" width="7.6640625" style="75" bestFit="1" customWidth="1"/>
    <col min="167" max="167" width="8.5546875" style="75" bestFit="1" customWidth="1"/>
    <col min="168" max="168" width="13.44140625" style="75" bestFit="1" customWidth="1"/>
    <col min="169" max="169" width="12.33203125" style="75" bestFit="1" customWidth="1"/>
    <col min="170" max="170" width="20.44140625" style="75" bestFit="1" customWidth="1"/>
    <col min="171" max="171" width="11.44140625" style="75" bestFit="1" customWidth="1"/>
    <col min="172" max="172" width="13.6640625" style="75" bestFit="1" customWidth="1"/>
    <col min="173" max="173" width="19" style="75" bestFit="1" customWidth="1"/>
    <col min="174" max="174" width="12.6640625" style="75" bestFit="1" customWidth="1"/>
    <col min="175" max="175" width="9.33203125" style="75" bestFit="1" customWidth="1"/>
    <col min="176" max="176" width="12.109375" style="75" bestFit="1" customWidth="1"/>
    <col min="177" max="177" width="11.33203125" style="75" bestFit="1" customWidth="1"/>
    <col min="178" max="178" width="8.33203125" style="75" bestFit="1" customWidth="1"/>
    <col min="179" max="179" width="15.44140625" style="75" bestFit="1" customWidth="1"/>
    <col min="180" max="180" width="15.109375" style="75" bestFit="1" customWidth="1"/>
    <col min="181" max="181" width="14.44140625" style="75" bestFit="1" customWidth="1"/>
    <col min="182" max="182" width="9.88671875" style="75" customWidth="1"/>
    <col min="183" max="183" width="10" style="75" bestFit="1" customWidth="1"/>
    <col min="184" max="184" width="16" style="75" bestFit="1" customWidth="1"/>
    <col min="185" max="185" width="21.88671875" style="75" customWidth="1"/>
    <col min="186" max="186" width="22.109375" style="75" bestFit="1" customWidth="1"/>
    <col min="187" max="187" width="14.44140625" style="75" bestFit="1" customWidth="1"/>
    <col min="188" max="188" width="13.88671875" style="75" bestFit="1" customWidth="1"/>
    <col min="189" max="189" width="9.5546875" style="75" bestFit="1" customWidth="1"/>
    <col min="190" max="190" width="21.6640625" style="75" bestFit="1" customWidth="1"/>
    <col min="191" max="191" width="15.44140625" style="75" bestFit="1" customWidth="1"/>
    <col min="192" max="192" width="10.6640625" style="75" bestFit="1" customWidth="1"/>
    <col min="193" max="193" width="14.33203125" style="75" bestFit="1" customWidth="1"/>
    <col min="194" max="194" width="11" style="75" bestFit="1" customWidth="1"/>
    <col min="195" max="195" width="9.88671875" style="75" customWidth="1"/>
    <col min="196" max="196" width="8.5546875" style="75" bestFit="1" customWidth="1"/>
    <col min="197" max="197" width="8.21875" style="75" customWidth="1"/>
    <col min="198" max="198" width="11.5546875" style="75"/>
    <col min="199" max="199" width="12.88671875" style="75" customWidth="1"/>
    <col min="200" max="235" width="11.5546875" style="75"/>
    <col min="236" max="236" width="16" style="75" customWidth="1"/>
    <col min="237" max="237" width="15.77734375" style="75" customWidth="1"/>
    <col min="238" max="238" width="18.44140625" style="75" customWidth="1"/>
    <col min="239" max="246" width="11.5546875" style="75"/>
    <col min="247" max="247" width="17.21875" style="75" bestFit="1" customWidth="1"/>
    <col min="248" max="16384" width="11.5546875" style="75"/>
  </cols>
  <sheetData>
    <row r="1" spans="1:255" s="65" customFormat="1" ht="28.95" customHeight="1" thickBot="1" x14ac:dyDescent="0.35">
      <c r="A1" s="215" t="s">
        <v>75</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145"/>
      <c r="AG1" s="154" t="s">
        <v>71</v>
      </c>
      <c r="AH1" s="154"/>
      <c r="AI1" s="154"/>
      <c r="AJ1" s="154"/>
      <c r="AK1" s="154"/>
      <c r="AL1" s="154"/>
      <c r="AM1" s="154"/>
      <c r="AN1" s="154"/>
      <c r="AO1" s="154"/>
      <c r="AP1" s="154"/>
      <c r="AQ1" s="154"/>
      <c r="AR1" s="154"/>
      <c r="AS1" s="154"/>
      <c r="AT1" s="154"/>
      <c r="AU1" s="154"/>
      <c r="AV1" s="154"/>
      <c r="AW1" s="154"/>
      <c r="AX1" s="155"/>
      <c r="AY1" s="190" t="s">
        <v>72</v>
      </c>
      <c r="AZ1" s="191"/>
      <c r="BA1" s="191"/>
      <c r="BB1" s="191"/>
      <c r="BC1" s="191"/>
      <c r="BD1" s="191"/>
      <c r="BE1" s="191"/>
      <c r="BF1" s="191"/>
      <c r="BG1" s="191"/>
      <c r="BH1" s="191"/>
      <c r="BI1" s="191"/>
      <c r="BJ1" s="191"/>
      <c r="BK1" s="191"/>
      <c r="BL1" s="191"/>
      <c r="BM1" s="191"/>
      <c r="BN1" s="191"/>
      <c r="BO1" s="191"/>
      <c r="BP1" s="192"/>
      <c r="BQ1" s="193" t="s">
        <v>21</v>
      </c>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5"/>
      <c r="CU1" s="196" t="s">
        <v>22</v>
      </c>
      <c r="CV1" s="197"/>
      <c r="CW1" s="197"/>
      <c r="CX1" s="197"/>
      <c r="CY1" s="197"/>
      <c r="CZ1" s="197"/>
      <c r="DA1" s="197"/>
      <c r="DB1" s="197"/>
      <c r="DC1" s="197"/>
      <c r="DD1" s="198"/>
      <c r="DE1" s="207" t="s">
        <v>23</v>
      </c>
      <c r="DF1" s="208"/>
      <c r="DG1" s="209"/>
      <c r="DH1" s="199" t="s">
        <v>24</v>
      </c>
      <c r="DI1" s="200"/>
      <c r="DJ1" s="200"/>
      <c r="DK1" s="200"/>
      <c r="DL1" s="200"/>
      <c r="DM1" s="200"/>
      <c r="DN1" s="200"/>
      <c r="DO1" s="200"/>
      <c r="DP1" s="200"/>
      <c r="DQ1" s="200"/>
      <c r="DR1" s="200"/>
      <c r="DS1" s="200"/>
      <c r="DT1" s="200"/>
      <c r="DU1" s="200"/>
      <c r="DV1" s="200"/>
      <c r="DW1" s="200"/>
      <c r="DX1" s="200"/>
      <c r="DY1" s="201" t="s">
        <v>86</v>
      </c>
      <c r="DZ1" s="204" t="s">
        <v>87</v>
      </c>
      <c r="EB1" s="171" t="s">
        <v>224</v>
      </c>
      <c r="EC1" s="172"/>
      <c r="ED1" s="172"/>
      <c r="EE1" s="172"/>
      <c r="EF1" s="173"/>
      <c r="EK1" s="151" t="s">
        <v>269</v>
      </c>
      <c r="EL1" s="134"/>
      <c r="FW1" s="119"/>
      <c r="GL1" s="139"/>
      <c r="GM1" s="139"/>
      <c r="GN1" s="139"/>
      <c r="GO1" s="140"/>
      <c r="GP1" s="151" t="s">
        <v>270</v>
      </c>
    </row>
    <row r="2" spans="1:255" s="68" customFormat="1" ht="69" customHeight="1" thickTop="1" x14ac:dyDescent="0.25">
      <c r="A2" s="215"/>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152"/>
      <c r="AG2" s="143" t="s">
        <v>77</v>
      </c>
      <c r="AH2" s="143" t="s">
        <v>78</v>
      </c>
      <c r="AI2" s="143" t="s">
        <v>79</v>
      </c>
      <c r="AJ2" s="143" t="s">
        <v>80</v>
      </c>
      <c r="AK2" s="143" t="s">
        <v>26</v>
      </c>
      <c r="AL2" s="143" t="s">
        <v>27</v>
      </c>
      <c r="AM2" s="143" t="s">
        <v>226</v>
      </c>
      <c r="AN2" s="143" t="s">
        <v>227</v>
      </c>
      <c r="AO2" s="143" t="s">
        <v>89</v>
      </c>
      <c r="AP2" s="143" t="s">
        <v>228</v>
      </c>
      <c r="AQ2" s="143" t="s">
        <v>236</v>
      </c>
      <c r="AR2" s="143" t="s">
        <v>237</v>
      </c>
      <c r="AS2" s="143" t="s">
        <v>29</v>
      </c>
      <c r="AT2" s="143" t="s">
        <v>30</v>
      </c>
      <c r="AU2" s="143" t="s">
        <v>31</v>
      </c>
      <c r="AV2" s="143" t="s">
        <v>73</v>
      </c>
      <c r="AW2" s="143" t="s">
        <v>66</v>
      </c>
      <c r="AX2" s="174" t="s">
        <v>32</v>
      </c>
      <c r="AY2" s="142" t="s">
        <v>77</v>
      </c>
      <c r="AZ2" s="142" t="s">
        <v>76</v>
      </c>
      <c r="BA2" s="142" t="s">
        <v>79</v>
      </c>
      <c r="BB2" s="142" t="s">
        <v>80</v>
      </c>
      <c r="BC2" s="142" t="s">
        <v>26</v>
      </c>
      <c r="BD2" s="142" t="s">
        <v>27</v>
      </c>
      <c r="BE2" s="142" t="s">
        <v>226</v>
      </c>
      <c r="BF2" s="142" t="s">
        <v>227</v>
      </c>
      <c r="BG2" s="142" t="s">
        <v>28</v>
      </c>
      <c r="BH2" s="142" t="s">
        <v>228</v>
      </c>
      <c r="BI2" s="142" t="s">
        <v>238</v>
      </c>
      <c r="BJ2" s="142" t="s">
        <v>239</v>
      </c>
      <c r="BK2" s="142" t="s">
        <v>29</v>
      </c>
      <c r="BL2" s="142" t="s">
        <v>30</v>
      </c>
      <c r="BM2" s="142" t="s">
        <v>31</v>
      </c>
      <c r="BN2" s="142" t="s">
        <v>73</v>
      </c>
      <c r="BO2" s="142" t="s">
        <v>66</v>
      </c>
      <c r="BP2" s="174" t="s">
        <v>33</v>
      </c>
      <c r="BQ2" s="142" t="s">
        <v>276</v>
      </c>
      <c r="BR2" s="142" t="s">
        <v>109</v>
      </c>
      <c r="BS2" s="142" t="s">
        <v>34</v>
      </c>
      <c r="BT2" s="142" t="s">
        <v>35</v>
      </c>
      <c r="BU2" s="142" t="s">
        <v>36</v>
      </c>
      <c r="BV2" s="142" t="s">
        <v>37</v>
      </c>
      <c r="BW2" s="142" t="s">
        <v>229</v>
      </c>
      <c r="BX2" s="142" t="s">
        <v>230</v>
      </c>
      <c r="BY2" s="142" t="s">
        <v>74</v>
      </c>
      <c r="BZ2" s="142" t="s">
        <v>231</v>
      </c>
      <c r="CA2" s="142" t="s">
        <v>38</v>
      </c>
      <c r="CB2" s="142" t="s">
        <v>39</v>
      </c>
      <c r="CC2" s="142" t="s">
        <v>40</v>
      </c>
      <c r="CD2" s="142" t="s">
        <v>41</v>
      </c>
      <c r="CE2" s="142" t="s">
        <v>42</v>
      </c>
      <c r="CF2" s="142" t="s">
        <v>43</v>
      </c>
      <c r="CG2" s="142" t="s">
        <v>245</v>
      </c>
      <c r="CH2" s="142" t="s">
        <v>244</v>
      </c>
      <c r="CI2" s="142" t="s">
        <v>250</v>
      </c>
      <c r="CJ2" s="142" t="s">
        <v>251</v>
      </c>
      <c r="CK2" s="142" t="s">
        <v>45</v>
      </c>
      <c r="CL2" s="142" t="s">
        <v>44</v>
      </c>
      <c r="CM2" s="142" t="s">
        <v>247</v>
      </c>
      <c r="CN2" s="142" t="s">
        <v>246</v>
      </c>
      <c r="CO2" s="142" t="s">
        <v>243</v>
      </c>
      <c r="CP2" s="142" t="s">
        <v>46</v>
      </c>
      <c r="CQ2" s="142" t="s">
        <v>47</v>
      </c>
      <c r="CR2" s="142" t="s">
        <v>48</v>
      </c>
      <c r="CS2" s="142" t="s">
        <v>49</v>
      </c>
      <c r="CT2" s="174" t="s">
        <v>50</v>
      </c>
      <c r="CU2" s="142" t="s">
        <v>51</v>
      </c>
      <c r="CV2" s="142" t="s">
        <v>240</v>
      </c>
      <c r="CW2" s="142" t="s">
        <v>53</v>
      </c>
      <c r="CX2" s="142" t="s">
        <v>241</v>
      </c>
      <c r="CY2" s="142" t="s">
        <v>242</v>
      </c>
      <c r="CZ2" s="142" t="s">
        <v>68</v>
      </c>
      <c r="DA2" s="142" t="s">
        <v>54</v>
      </c>
      <c r="DB2" s="142" t="s">
        <v>88</v>
      </c>
      <c r="DC2" s="142" t="s">
        <v>52</v>
      </c>
      <c r="DD2" s="175" t="s">
        <v>55</v>
      </c>
      <c r="DE2" s="142" t="s">
        <v>56</v>
      </c>
      <c r="DF2" s="142" t="s">
        <v>57</v>
      </c>
      <c r="DG2" s="174" t="s">
        <v>59</v>
      </c>
      <c r="DH2" s="144" t="s">
        <v>25</v>
      </c>
      <c r="DI2" s="144" t="s">
        <v>90</v>
      </c>
      <c r="DJ2" s="144" t="s">
        <v>26</v>
      </c>
      <c r="DK2" s="144" t="s">
        <v>70</v>
      </c>
      <c r="DL2" s="144" t="s">
        <v>67</v>
      </c>
      <c r="DM2" s="144" t="s">
        <v>48</v>
      </c>
      <c r="DN2" s="144" t="s">
        <v>69</v>
      </c>
      <c r="DO2" s="144" t="s">
        <v>46</v>
      </c>
      <c r="DP2" s="144" t="s">
        <v>34</v>
      </c>
      <c r="DQ2" s="144" t="s">
        <v>37</v>
      </c>
      <c r="DR2" s="144" t="s">
        <v>51</v>
      </c>
      <c r="DS2" s="144" t="s">
        <v>233</v>
      </c>
      <c r="DT2" s="144" t="s">
        <v>52</v>
      </c>
      <c r="DU2" s="144" t="s">
        <v>53</v>
      </c>
      <c r="DV2" s="144" t="s">
        <v>234</v>
      </c>
      <c r="DW2" s="144" t="s">
        <v>235</v>
      </c>
      <c r="DX2" s="174" t="s">
        <v>60</v>
      </c>
      <c r="DY2" s="202"/>
      <c r="DZ2" s="205"/>
      <c r="EA2" s="66"/>
      <c r="EB2" s="210" t="s">
        <v>61</v>
      </c>
      <c r="EC2" s="210" t="s">
        <v>62</v>
      </c>
      <c r="ED2" s="210" t="s">
        <v>63</v>
      </c>
      <c r="EE2" s="210" t="s">
        <v>64</v>
      </c>
      <c r="EF2" s="210" t="s">
        <v>252</v>
      </c>
      <c r="EG2" s="67"/>
      <c r="EK2" s="108" t="s">
        <v>122</v>
      </c>
      <c r="EL2" s="108" t="s">
        <v>123</v>
      </c>
      <c r="EM2" s="108" t="s">
        <v>124</v>
      </c>
      <c r="EN2" s="108" t="s">
        <v>125</v>
      </c>
      <c r="EO2" s="108" t="s">
        <v>126</v>
      </c>
      <c r="EP2" s="108" t="s">
        <v>127</v>
      </c>
      <c r="EQ2" s="108" t="s">
        <v>128</v>
      </c>
      <c r="ER2" s="108" t="s">
        <v>129</v>
      </c>
      <c r="ES2" s="108" t="s">
        <v>130</v>
      </c>
      <c r="ET2" s="108" t="s">
        <v>131</v>
      </c>
      <c r="EU2" s="108" t="s">
        <v>132</v>
      </c>
      <c r="EV2" s="108" t="s">
        <v>133</v>
      </c>
      <c r="EW2" s="108" t="s">
        <v>134</v>
      </c>
      <c r="EX2" s="108" t="s">
        <v>135</v>
      </c>
      <c r="EY2" s="108" t="s">
        <v>136</v>
      </c>
      <c r="EZ2" s="108" t="s">
        <v>137</v>
      </c>
      <c r="FA2" s="108" t="s">
        <v>138</v>
      </c>
      <c r="FB2" s="108" t="s">
        <v>139</v>
      </c>
      <c r="FC2" s="108" t="s">
        <v>140</v>
      </c>
      <c r="FD2" s="109" t="s">
        <v>141</v>
      </c>
      <c r="FE2" s="109" t="s">
        <v>142</v>
      </c>
      <c r="FF2" s="108" t="s">
        <v>143</v>
      </c>
      <c r="FG2" s="108" t="s">
        <v>144</v>
      </c>
      <c r="FH2" s="108" t="s">
        <v>145</v>
      </c>
      <c r="FI2" s="108" t="s">
        <v>146</v>
      </c>
      <c r="FJ2" s="108" t="s">
        <v>147</v>
      </c>
      <c r="FK2" s="108" t="s">
        <v>148</v>
      </c>
      <c r="FL2" s="108" t="s">
        <v>149</v>
      </c>
      <c r="FM2" s="108" t="s">
        <v>150</v>
      </c>
      <c r="FN2" s="108" t="s">
        <v>151</v>
      </c>
      <c r="FO2" s="108" t="s">
        <v>152</v>
      </c>
      <c r="FP2" s="108" t="s">
        <v>153</v>
      </c>
      <c r="FQ2" s="108" t="s">
        <v>154</v>
      </c>
      <c r="FR2" s="108" t="s">
        <v>155</v>
      </c>
      <c r="FS2" s="108" t="s">
        <v>156</v>
      </c>
      <c r="FT2" s="108" t="s">
        <v>157</v>
      </c>
      <c r="FU2" s="108" t="s">
        <v>158</v>
      </c>
      <c r="FV2" s="108" t="s">
        <v>159</v>
      </c>
      <c r="FW2" s="108" t="s">
        <v>160</v>
      </c>
      <c r="FX2" s="108" t="s">
        <v>161</v>
      </c>
      <c r="FY2" s="108" t="s">
        <v>162</v>
      </c>
      <c r="FZ2" s="108" t="s">
        <v>163</v>
      </c>
      <c r="GA2" s="108" t="s">
        <v>164</v>
      </c>
      <c r="GB2" s="108" t="s">
        <v>165</v>
      </c>
      <c r="GC2" s="108" t="s">
        <v>232</v>
      </c>
      <c r="GD2" s="108" t="s">
        <v>166</v>
      </c>
      <c r="GE2" s="108" t="s">
        <v>167</v>
      </c>
      <c r="GF2" s="108" t="s">
        <v>168</v>
      </c>
      <c r="GG2" s="108" t="s">
        <v>169</v>
      </c>
      <c r="GH2" s="108" t="s">
        <v>170</v>
      </c>
      <c r="GI2" s="108" t="s">
        <v>171</v>
      </c>
      <c r="GJ2" s="108" t="s">
        <v>172</v>
      </c>
      <c r="GK2" s="108" t="s">
        <v>173</v>
      </c>
      <c r="GL2" s="108" t="s">
        <v>174</v>
      </c>
      <c r="GM2" s="108">
        <v>39801</v>
      </c>
      <c r="GN2" s="108">
        <v>39802</v>
      </c>
      <c r="GP2" s="148" t="s">
        <v>122</v>
      </c>
      <c r="GQ2" s="148" t="s">
        <v>123</v>
      </c>
      <c r="GR2" s="148" t="s">
        <v>124</v>
      </c>
      <c r="GS2" s="148" t="s">
        <v>125</v>
      </c>
      <c r="GT2" s="148" t="s">
        <v>126</v>
      </c>
      <c r="GU2" s="148" t="s">
        <v>127</v>
      </c>
      <c r="GV2" s="148" t="s">
        <v>128</v>
      </c>
      <c r="GW2" s="148" t="s">
        <v>129</v>
      </c>
      <c r="GX2" s="148" t="s">
        <v>130</v>
      </c>
      <c r="GY2" s="148" t="s">
        <v>131</v>
      </c>
      <c r="GZ2" s="148" t="s">
        <v>132</v>
      </c>
      <c r="HA2" s="148" t="s">
        <v>133</v>
      </c>
      <c r="HB2" s="148" t="s">
        <v>134</v>
      </c>
      <c r="HC2" s="148" t="s">
        <v>135</v>
      </c>
      <c r="HD2" s="148" t="s">
        <v>136</v>
      </c>
      <c r="HE2" s="148" t="s">
        <v>137</v>
      </c>
      <c r="HF2" s="148" t="s">
        <v>138</v>
      </c>
      <c r="HG2" s="148" t="s">
        <v>139</v>
      </c>
      <c r="HH2" s="148" t="s">
        <v>140</v>
      </c>
      <c r="HI2" s="149" t="s">
        <v>141</v>
      </c>
      <c r="HJ2" s="149" t="s">
        <v>142</v>
      </c>
      <c r="HK2" s="148" t="s">
        <v>143</v>
      </c>
      <c r="HL2" s="148" t="s">
        <v>144</v>
      </c>
      <c r="HM2" s="148" t="s">
        <v>145</v>
      </c>
      <c r="HN2" s="148" t="s">
        <v>146</v>
      </c>
      <c r="HO2" s="148" t="s">
        <v>147</v>
      </c>
      <c r="HP2" s="148" t="s">
        <v>148</v>
      </c>
      <c r="HQ2" s="148" t="s">
        <v>149</v>
      </c>
      <c r="HR2" s="148" t="s">
        <v>150</v>
      </c>
      <c r="HS2" s="148" t="s">
        <v>151</v>
      </c>
      <c r="HT2" s="148" t="s">
        <v>152</v>
      </c>
      <c r="HU2" s="148" t="s">
        <v>153</v>
      </c>
      <c r="HV2" s="148" t="s">
        <v>154</v>
      </c>
      <c r="HW2" s="148" t="s">
        <v>155</v>
      </c>
      <c r="HX2" s="148" t="s">
        <v>156</v>
      </c>
      <c r="HY2" s="148" t="s">
        <v>157</v>
      </c>
      <c r="HZ2" s="148" t="s">
        <v>158</v>
      </c>
      <c r="IA2" s="150" t="s">
        <v>159</v>
      </c>
      <c r="IB2" s="149" t="s">
        <v>160</v>
      </c>
      <c r="IC2" s="149" t="s">
        <v>161</v>
      </c>
      <c r="ID2" s="149" t="s">
        <v>162</v>
      </c>
      <c r="IE2" s="148" t="s">
        <v>163</v>
      </c>
      <c r="IF2" s="148" t="s">
        <v>164</v>
      </c>
      <c r="IG2" s="148" t="s">
        <v>165</v>
      </c>
      <c r="IH2" s="148" t="s">
        <v>232</v>
      </c>
      <c r="II2" s="148" t="s">
        <v>166</v>
      </c>
      <c r="IJ2" s="148" t="s">
        <v>167</v>
      </c>
      <c r="IK2" s="148" t="s">
        <v>168</v>
      </c>
      <c r="IL2" s="148" t="s">
        <v>169</v>
      </c>
      <c r="IM2" s="148" t="s">
        <v>170</v>
      </c>
      <c r="IN2" s="148" t="s">
        <v>171</v>
      </c>
      <c r="IO2" s="148" t="s">
        <v>172</v>
      </c>
      <c r="IP2" s="148" t="s">
        <v>173</v>
      </c>
      <c r="IQ2" s="148" t="s">
        <v>174</v>
      </c>
      <c r="IR2" s="148">
        <v>39801</v>
      </c>
      <c r="IS2" s="148">
        <v>39802</v>
      </c>
    </row>
    <row r="3" spans="1:255" s="74" customFormat="1" ht="27.6" customHeight="1" x14ac:dyDescent="0.25">
      <c r="A3" s="212" t="s">
        <v>282</v>
      </c>
      <c r="B3" s="212" t="s">
        <v>267</v>
      </c>
      <c r="C3" s="212" t="s">
        <v>1</v>
      </c>
      <c r="D3" s="212" t="s">
        <v>2</v>
      </c>
      <c r="E3" s="212" t="s">
        <v>3</v>
      </c>
      <c r="F3" s="212" t="s">
        <v>266</v>
      </c>
      <c r="G3" s="212" t="s">
        <v>81</v>
      </c>
      <c r="H3" s="212" t="s">
        <v>82</v>
      </c>
      <c r="I3" s="212" t="s">
        <v>258</v>
      </c>
      <c r="J3" s="212" t="s">
        <v>4</v>
      </c>
      <c r="K3" s="212" t="s">
        <v>5</v>
      </c>
      <c r="L3" s="212" t="s">
        <v>6</v>
      </c>
      <c r="M3" s="212" t="s">
        <v>7</v>
      </c>
      <c r="N3" s="212" t="s">
        <v>8</v>
      </c>
      <c r="O3" s="212" t="s">
        <v>9</v>
      </c>
      <c r="P3" s="212" t="s">
        <v>115</v>
      </c>
      <c r="Q3" s="212" t="s">
        <v>10</v>
      </c>
      <c r="R3" s="212" t="s">
        <v>11</v>
      </c>
      <c r="S3" s="212" t="s">
        <v>12</v>
      </c>
      <c r="T3" s="212" t="s">
        <v>13</v>
      </c>
      <c r="U3" s="212" t="s">
        <v>83</v>
      </c>
      <c r="V3" s="212" t="s">
        <v>84</v>
      </c>
      <c r="W3" s="188" t="s">
        <v>283</v>
      </c>
      <c r="X3" s="212" t="s">
        <v>15</v>
      </c>
      <c r="Y3" s="212" t="s">
        <v>16</v>
      </c>
      <c r="Z3" s="212" t="s">
        <v>85</v>
      </c>
      <c r="AA3" s="212" t="s">
        <v>17</v>
      </c>
      <c r="AB3" s="212" t="s">
        <v>18</v>
      </c>
      <c r="AC3" s="212" t="s">
        <v>19</v>
      </c>
      <c r="AD3" s="212" t="s">
        <v>20</v>
      </c>
      <c r="AE3" s="212" t="s">
        <v>225</v>
      </c>
      <c r="AF3" s="213" t="s">
        <v>271</v>
      </c>
      <c r="AG3" s="69">
        <v>11301</v>
      </c>
      <c r="AH3" s="69">
        <v>11302</v>
      </c>
      <c r="AI3" s="69">
        <v>12101</v>
      </c>
      <c r="AJ3" s="69">
        <v>12201</v>
      </c>
      <c r="AK3" s="70">
        <v>11303</v>
      </c>
      <c r="AL3" s="70">
        <v>13101</v>
      </c>
      <c r="AM3" s="70">
        <v>13401</v>
      </c>
      <c r="AN3" s="70">
        <v>13401</v>
      </c>
      <c r="AO3" s="70">
        <v>13402</v>
      </c>
      <c r="AP3" s="70">
        <v>13403</v>
      </c>
      <c r="AQ3" s="70">
        <v>13404</v>
      </c>
      <c r="AR3" s="70">
        <v>13404</v>
      </c>
      <c r="AS3" s="70">
        <v>15401</v>
      </c>
      <c r="AT3" s="70">
        <v>15401</v>
      </c>
      <c r="AU3" s="70">
        <v>15403</v>
      </c>
      <c r="AV3" s="70">
        <v>15402</v>
      </c>
      <c r="AW3" s="70">
        <v>15903</v>
      </c>
      <c r="AX3" s="174"/>
      <c r="AY3" s="69">
        <v>11301</v>
      </c>
      <c r="AZ3" s="69">
        <v>11302</v>
      </c>
      <c r="BA3" s="69">
        <v>12101</v>
      </c>
      <c r="BB3" s="69">
        <v>12201</v>
      </c>
      <c r="BC3" s="71">
        <v>11303</v>
      </c>
      <c r="BD3" s="71">
        <v>13101</v>
      </c>
      <c r="BE3" s="71">
        <v>13401</v>
      </c>
      <c r="BF3" s="71">
        <v>13401</v>
      </c>
      <c r="BG3" s="71">
        <v>13402</v>
      </c>
      <c r="BH3" s="71">
        <v>13403</v>
      </c>
      <c r="BI3" s="71">
        <v>13404</v>
      </c>
      <c r="BJ3" s="71">
        <v>13404</v>
      </c>
      <c r="BK3" s="71">
        <v>15401</v>
      </c>
      <c r="BL3" s="71">
        <v>15401</v>
      </c>
      <c r="BM3" s="71">
        <v>15403</v>
      </c>
      <c r="BN3" s="71">
        <v>15402</v>
      </c>
      <c r="BO3" s="71">
        <v>15413</v>
      </c>
      <c r="BP3" s="174"/>
      <c r="BQ3" s="70">
        <v>11301</v>
      </c>
      <c r="BR3" s="70">
        <v>11302</v>
      </c>
      <c r="BS3" s="70">
        <v>13202</v>
      </c>
      <c r="BT3" s="70">
        <v>13102</v>
      </c>
      <c r="BU3" s="70">
        <v>13103</v>
      </c>
      <c r="BV3" s="70">
        <v>13201</v>
      </c>
      <c r="BW3" s="70">
        <v>13401</v>
      </c>
      <c r="BX3" s="70">
        <v>13401</v>
      </c>
      <c r="BY3" s="70">
        <v>13402</v>
      </c>
      <c r="BZ3" s="70">
        <v>13403</v>
      </c>
      <c r="CA3" s="70">
        <v>13201</v>
      </c>
      <c r="CB3" s="70">
        <v>13201</v>
      </c>
      <c r="CC3" s="70">
        <v>13204</v>
      </c>
      <c r="CD3" s="70">
        <v>13204</v>
      </c>
      <c r="CE3" s="70">
        <v>15404</v>
      </c>
      <c r="CF3" s="70">
        <v>15404</v>
      </c>
      <c r="CG3" s="70">
        <v>15406</v>
      </c>
      <c r="CH3" s="70">
        <v>15407</v>
      </c>
      <c r="CI3" s="70">
        <v>15407</v>
      </c>
      <c r="CJ3" s="70">
        <v>15407</v>
      </c>
      <c r="CK3" s="70">
        <v>15408</v>
      </c>
      <c r="CL3" s="70">
        <v>15411</v>
      </c>
      <c r="CM3" s="70">
        <v>15412</v>
      </c>
      <c r="CN3" s="70">
        <v>15501</v>
      </c>
      <c r="CO3" s="70">
        <v>15503</v>
      </c>
      <c r="CP3" s="70">
        <v>15901</v>
      </c>
      <c r="CQ3" s="70">
        <v>15902</v>
      </c>
      <c r="CR3" s="70">
        <v>17101</v>
      </c>
      <c r="CS3" s="70">
        <v>17102</v>
      </c>
      <c r="CT3" s="174"/>
      <c r="CU3" s="70">
        <v>14101</v>
      </c>
      <c r="CV3" s="70">
        <v>14102</v>
      </c>
      <c r="CW3" s="70">
        <v>14201</v>
      </c>
      <c r="CX3" s="70">
        <v>14202</v>
      </c>
      <c r="CY3" s="70">
        <v>14301</v>
      </c>
      <c r="CZ3" s="70">
        <v>14302</v>
      </c>
      <c r="DA3" s="70">
        <v>14401</v>
      </c>
      <c r="DB3" s="70">
        <v>14104</v>
      </c>
      <c r="DC3" s="70">
        <v>15101</v>
      </c>
      <c r="DD3" s="176"/>
      <c r="DE3" s="71">
        <v>39801</v>
      </c>
      <c r="DF3" s="71">
        <v>39802</v>
      </c>
      <c r="DG3" s="174"/>
      <c r="DH3" s="70">
        <v>16102</v>
      </c>
      <c r="DI3" s="70">
        <v>16102</v>
      </c>
      <c r="DJ3" s="71">
        <v>16102</v>
      </c>
      <c r="DK3" s="71">
        <v>16102</v>
      </c>
      <c r="DL3" s="71">
        <v>16102</v>
      </c>
      <c r="DM3" s="71">
        <v>16102</v>
      </c>
      <c r="DN3" s="71">
        <v>16102</v>
      </c>
      <c r="DO3" s="71">
        <v>16102</v>
      </c>
      <c r="DP3" s="70">
        <v>16102</v>
      </c>
      <c r="DQ3" s="70">
        <v>16102</v>
      </c>
      <c r="DR3" s="71">
        <v>16102</v>
      </c>
      <c r="DS3" s="71">
        <v>16102</v>
      </c>
      <c r="DT3" s="71">
        <v>16102</v>
      </c>
      <c r="DU3" s="71">
        <v>16102</v>
      </c>
      <c r="DV3" s="71">
        <v>16102</v>
      </c>
      <c r="DW3" s="71">
        <v>16102</v>
      </c>
      <c r="DX3" s="174"/>
      <c r="DY3" s="203"/>
      <c r="DZ3" s="206"/>
      <c r="EA3" s="72"/>
      <c r="EB3" s="211"/>
      <c r="EC3" s="211"/>
      <c r="ED3" s="211"/>
      <c r="EE3" s="211"/>
      <c r="EF3" s="211"/>
      <c r="EG3" s="73"/>
      <c r="EK3" s="107" t="s">
        <v>175</v>
      </c>
      <c r="EL3" s="107" t="s">
        <v>176</v>
      </c>
      <c r="EM3" s="107" t="s">
        <v>177</v>
      </c>
      <c r="EN3" s="107" t="s">
        <v>178</v>
      </c>
      <c r="EO3" s="107" t="s">
        <v>179</v>
      </c>
      <c r="EP3" s="107" t="s">
        <v>180</v>
      </c>
      <c r="EQ3" s="107" t="s">
        <v>181</v>
      </c>
      <c r="ER3" s="107" t="s">
        <v>27</v>
      </c>
      <c r="ES3" s="107" t="s">
        <v>182</v>
      </c>
      <c r="ET3" s="107" t="s">
        <v>183</v>
      </c>
      <c r="EU3" s="107" t="s">
        <v>184</v>
      </c>
      <c r="EV3" s="107" t="s">
        <v>185</v>
      </c>
      <c r="EW3" s="107" t="s">
        <v>186</v>
      </c>
      <c r="EX3" s="107" t="s">
        <v>187</v>
      </c>
      <c r="EY3" s="107" t="s">
        <v>188</v>
      </c>
      <c r="EZ3" s="107" t="s">
        <v>189</v>
      </c>
      <c r="FA3" s="107" t="s">
        <v>190</v>
      </c>
      <c r="FB3" s="107" t="s">
        <v>191</v>
      </c>
      <c r="FC3" s="107" t="s">
        <v>192</v>
      </c>
      <c r="FD3" s="107" t="s">
        <v>193</v>
      </c>
      <c r="FE3" s="107" t="s">
        <v>194</v>
      </c>
      <c r="FF3" s="107" t="s">
        <v>195</v>
      </c>
      <c r="FG3" s="107" t="s">
        <v>196</v>
      </c>
      <c r="FH3" s="107" t="s">
        <v>197</v>
      </c>
      <c r="FI3" s="107" t="s">
        <v>198</v>
      </c>
      <c r="FJ3" s="107" t="s">
        <v>199</v>
      </c>
      <c r="FK3" s="107" t="s">
        <v>200</v>
      </c>
      <c r="FL3" s="107" t="s">
        <v>201</v>
      </c>
      <c r="FM3" s="107" t="s">
        <v>202</v>
      </c>
      <c r="FN3" s="107" t="s">
        <v>203</v>
      </c>
      <c r="FO3" s="107" t="s">
        <v>204</v>
      </c>
      <c r="FP3" s="107" t="s">
        <v>205</v>
      </c>
      <c r="FQ3" s="107" t="s">
        <v>206</v>
      </c>
      <c r="FR3" s="107" t="s">
        <v>207</v>
      </c>
      <c r="FS3" s="107" t="s">
        <v>208</v>
      </c>
      <c r="FT3" s="107" t="s">
        <v>209</v>
      </c>
      <c r="FU3" s="107" t="s">
        <v>210</v>
      </c>
      <c r="FV3" s="107" t="s">
        <v>211</v>
      </c>
      <c r="FW3" s="118" t="s">
        <v>248</v>
      </c>
      <c r="FX3" s="118" t="s">
        <v>249</v>
      </c>
      <c r="FY3" s="107" t="s">
        <v>212</v>
      </c>
      <c r="FZ3" s="107" t="s">
        <v>213</v>
      </c>
      <c r="GA3" s="107" t="s">
        <v>44</v>
      </c>
      <c r="GB3" s="107" t="s">
        <v>214</v>
      </c>
      <c r="GC3" s="107" t="s">
        <v>219</v>
      </c>
      <c r="GD3" s="107" t="s">
        <v>215</v>
      </c>
      <c r="GE3" s="107" t="s">
        <v>216</v>
      </c>
      <c r="GF3" s="107" t="s">
        <v>217</v>
      </c>
      <c r="GG3" s="107" t="s">
        <v>218</v>
      </c>
      <c r="GH3" s="107" t="s">
        <v>220</v>
      </c>
      <c r="GI3" s="107" t="s">
        <v>221</v>
      </c>
      <c r="GJ3" s="107" t="s">
        <v>222</v>
      </c>
      <c r="GK3" s="107" t="s">
        <v>223</v>
      </c>
      <c r="GL3" s="107"/>
      <c r="GM3" s="107"/>
      <c r="GN3" s="107"/>
      <c r="GP3" s="107" t="s">
        <v>175</v>
      </c>
      <c r="GQ3" s="107" t="s">
        <v>176</v>
      </c>
      <c r="GR3" s="107" t="s">
        <v>177</v>
      </c>
      <c r="GS3" s="107" t="s">
        <v>178</v>
      </c>
      <c r="GT3" s="107" t="s">
        <v>179</v>
      </c>
      <c r="GU3" s="107" t="s">
        <v>180</v>
      </c>
      <c r="GV3" s="107" t="s">
        <v>181</v>
      </c>
      <c r="GW3" s="107" t="s">
        <v>27</v>
      </c>
      <c r="GX3" s="107" t="s">
        <v>182</v>
      </c>
      <c r="GY3" s="107" t="s">
        <v>183</v>
      </c>
      <c r="GZ3" s="107" t="s">
        <v>184</v>
      </c>
      <c r="HA3" s="107" t="s">
        <v>185</v>
      </c>
      <c r="HB3" s="107" t="s">
        <v>186</v>
      </c>
      <c r="HC3" s="107" t="s">
        <v>187</v>
      </c>
      <c r="HD3" s="107" t="s">
        <v>188</v>
      </c>
      <c r="HE3" s="107" t="s">
        <v>189</v>
      </c>
      <c r="HF3" s="107" t="s">
        <v>190</v>
      </c>
      <c r="HG3" s="107" t="s">
        <v>191</v>
      </c>
      <c r="HH3" s="107" t="s">
        <v>192</v>
      </c>
      <c r="HI3" s="107" t="s">
        <v>193</v>
      </c>
      <c r="HJ3" s="107" t="s">
        <v>194</v>
      </c>
      <c r="HK3" s="107" t="s">
        <v>195</v>
      </c>
      <c r="HL3" s="107" t="s">
        <v>196</v>
      </c>
      <c r="HM3" s="107" t="s">
        <v>197</v>
      </c>
      <c r="HN3" s="107" t="s">
        <v>198</v>
      </c>
      <c r="HO3" s="107" t="s">
        <v>199</v>
      </c>
      <c r="HP3" s="107" t="s">
        <v>200</v>
      </c>
      <c r="HQ3" s="107" t="s">
        <v>201</v>
      </c>
      <c r="HR3" s="107" t="s">
        <v>202</v>
      </c>
      <c r="HS3" s="107" t="s">
        <v>203</v>
      </c>
      <c r="HT3" s="107" t="s">
        <v>204</v>
      </c>
      <c r="HU3" s="107" t="s">
        <v>205</v>
      </c>
      <c r="HV3" s="107" t="s">
        <v>206</v>
      </c>
      <c r="HW3" s="107" t="s">
        <v>207</v>
      </c>
      <c r="HX3" s="107" t="s">
        <v>208</v>
      </c>
      <c r="HY3" s="107" t="s">
        <v>209</v>
      </c>
      <c r="HZ3" s="107" t="s">
        <v>210</v>
      </c>
      <c r="IA3" s="107" t="s">
        <v>211</v>
      </c>
      <c r="IB3" s="118" t="s">
        <v>248</v>
      </c>
      <c r="IC3" s="118" t="s">
        <v>249</v>
      </c>
      <c r="ID3" s="107" t="s">
        <v>212</v>
      </c>
      <c r="IE3" s="107" t="s">
        <v>213</v>
      </c>
      <c r="IF3" s="107" t="s">
        <v>44</v>
      </c>
      <c r="IG3" s="107" t="s">
        <v>214</v>
      </c>
      <c r="IH3" s="107" t="s">
        <v>219</v>
      </c>
      <c r="II3" s="107" t="s">
        <v>215</v>
      </c>
      <c r="IJ3" s="107" t="s">
        <v>216</v>
      </c>
      <c r="IK3" s="107" t="s">
        <v>217</v>
      </c>
      <c r="IL3" s="107" t="s">
        <v>218</v>
      </c>
      <c r="IM3" s="107" t="s">
        <v>220</v>
      </c>
      <c r="IN3" s="107" t="s">
        <v>221</v>
      </c>
      <c r="IO3" s="107" t="s">
        <v>222</v>
      </c>
      <c r="IP3" s="107" t="s">
        <v>223</v>
      </c>
      <c r="IQ3" s="107"/>
      <c r="IR3" s="107"/>
      <c r="IS3" s="107"/>
      <c r="IU3" s="135"/>
    </row>
    <row r="4" spans="1:255" ht="30" customHeight="1" x14ac:dyDescent="0.25">
      <c r="A4" s="212"/>
      <c r="B4" s="212"/>
      <c r="C4" s="212"/>
      <c r="D4" s="212"/>
      <c r="E4" s="212"/>
      <c r="F4" s="212"/>
      <c r="G4" s="212"/>
      <c r="H4" s="212"/>
      <c r="I4" s="212"/>
      <c r="J4" s="212"/>
      <c r="K4" s="212"/>
      <c r="L4" s="212"/>
      <c r="M4" s="212"/>
      <c r="N4" s="212"/>
      <c r="O4" s="212"/>
      <c r="P4" s="212"/>
      <c r="Q4" s="212"/>
      <c r="R4" s="212"/>
      <c r="S4" s="212"/>
      <c r="T4" s="212"/>
      <c r="U4" s="212"/>
      <c r="V4" s="212"/>
      <c r="W4" s="189"/>
      <c r="X4" s="212"/>
      <c r="Y4" s="212"/>
      <c r="Z4" s="212"/>
      <c r="AA4" s="212"/>
      <c r="AB4" s="212"/>
      <c r="AC4" s="212"/>
      <c r="AD4" s="212"/>
      <c r="AE4" s="212"/>
      <c r="AF4" s="214"/>
      <c r="AG4" s="146">
        <f>SUBTOTAL(9,AG5:AG9)</f>
        <v>0</v>
      </c>
      <c r="AH4" s="146">
        <f>SUBTOTAL(9,AH5:AH9)</f>
        <v>0</v>
      </c>
      <c r="AI4" s="146">
        <f>SUBTOTAL(9,AI5:AI9)</f>
        <v>0</v>
      </c>
      <c r="AJ4" s="146">
        <f>SUBTOTAL(9,AJ5:AJ9)</f>
        <v>0</v>
      </c>
      <c r="AK4" s="146">
        <f>SUBTOTAL(9,AK5:AK9)</f>
        <v>0</v>
      </c>
      <c r="AL4" s="146">
        <f>SUBTOTAL(9,AL5:AL9)</f>
        <v>0</v>
      </c>
      <c r="AM4" s="146">
        <f>SUBTOTAL(9,AM5:AM9)</f>
        <v>0</v>
      </c>
      <c r="AN4" s="146">
        <f>SUBTOTAL(9,AN5:AN9)</f>
        <v>0</v>
      </c>
      <c r="AO4" s="146">
        <f>SUBTOTAL(9,AO5:AO9)</f>
        <v>0</v>
      </c>
      <c r="AP4" s="146">
        <f>SUBTOTAL(9,AP5:AP9)</f>
        <v>0</v>
      </c>
      <c r="AQ4" s="146">
        <f>SUBTOTAL(9,AQ5:AQ9)</f>
        <v>0</v>
      </c>
      <c r="AR4" s="146">
        <f>SUBTOTAL(9,AR5:AR9)</f>
        <v>0</v>
      </c>
      <c r="AS4" s="146">
        <f>SUBTOTAL(9,AS5:AS9)</f>
        <v>0</v>
      </c>
      <c r="AT4" s="146">
        <f>SUBTOTAL(9,AT5:AT9)</f>
        <v>0</v>
      </c>
      <c r="AU4" s="146">
        <f>SUBTOTAL(9,AU5:AU9)</f>
        <v>0</v>
      </c>
      <c r="AV4" s="146">
        <f>SUBTOTAL(9,AV5:AV9)</f>
        <v>0</v>
      </c>
      <c r="AW4" s="146">
        <f>SUBTOTAL(9,AW5:AW9)</f>
        <v>0</v>
      </c>
      <c r="AX4" s="146">
        <f>SUBTOTAL(9,AX5:AX9)</f>
        <v>0</v>
      </c>
      <c r="AY4" s="146">
        <f>SUBTOTAL(9,AY5:AY9)</f>
        <v>0</v>
      </c>
      <c r="AZ4" s="146">
        <f>SUBTOTAL(9,AZ5:AZ9)</f>
        <v>0</v>
      </c>
      <c r="BA4" s="146">
        <f>SUBTOTAL(9,BA5:BA9)</f>
        <v>0</v>
      </c>
      <c r="BB4" s="146">
        <f>SUBTOTAL(9,BB5:BB9)</f>
        <v>0</v>
      </c>
      <c r="BC4" s="146">
        <f>SUBTOTAL(9,BC5:BC9)</f>
        <v>0</v>
      </c>
      <c r="BD4" s="146">
        <f>SUBTOTAL(9,BD5:BD9)</f>
        <v>0</v>
      </c>
      <c r="BE4" s="146">
        <f>SUBTOTAL(9,BE5:BE9)</f>
        <v>0</v>
      </c>
      <c r="BF4" s="146">
        <f>SUBTOTAL(9,BF5:BF9)</f>
        <v>0</v>
      </c>
      <c r="BG4" s="146">
        <f>SUBTOTAL(9,BG5:BG9)</f>
        <v>0</v>
      </c>
      <c r="BH4" s="146">
        <f>SUBTOTAL(9,BH5:BH9)</f>
        <v>0</v>
      </c>
      <c r="BI4" s="146">
        <f>SUBTOTAL(9,BI5:BI9)</f>
        <v>0</v>
      </c>
      <c r="BJ4" s="146">
        <f>SUBTOTAL(9,BJ5:BJ9)</f>
        <v>0</v>
      </c>
      <c r="BK4" s="146">
        <f>SUBTOTAL(9,BK5:BK9)</f>
        <v>0</v>
      </c>
      <c r="BL4" s="146">
        <f>SUBTOTAL(9,BL5:BL9)</f>
        <v>0</v>
      </c>
      <c r="BM4" s="146">
        <f>SUBTOTAL(9,BM5:BM9)</f>
        <v>0</v>
      </c>
      <c r="BN4" s="146">
        <f>SUBTOTAL(9,BN5:BN9)</f>
        <v>0</v>
      </c>
      <c r="BO4" s="146">
        <f>SUBTOTAL(9,BO5:BO9)</f>
        <v>0</v>
      </c>
      <c r="BP4" s="146">
        <f>SUBTOTAL(9,BP5:BP9)</f>
        <v>0</v>
      </c>
      <c r="BQ4" s="146">
        <f>SUBTOTAL(9,BQ5:BQ9)</f>
        <v>0</v>
      </c>
      <c r="BR4" s="146">
        <f>SUBTOTAL(9,BR5:BR9)</f>
        <v>0</v>
      </c>
      <c r="BS4" s="146">
        <f>SUBTOTAL(9,BS5:BS9)</f>
        <v>0</v>
      </c>
      <c r="BT4" s="146">
        <f>SUBTOTAL(9,BT5:BT9)</f>
        <v>0</v>
      </c>
      <c r="BU4" s="146">
        <f>SUBTOTAL(9,BU5:BU9)</f>
        <v>0</v>
      </c>
      <c r="BV4" s="146">
        <f>SUBTOTAL(9,BV5:BV9)</f>
        <v>0</v>
      </c>
      <c r="BW4" s="146">
        <f>SUBTOTAL(9,BW5:BW9)</f>
        <v>0</v>
      </c>
      <c r="BX4" s="146">
        <f>SUBTOTAL(9,BX5:BX9)</f>
        <v>0</v>
      </c>
      <c r="BY4" s="146">
        <f>SUBTOTAL(9,BY5:BY9)</f>
        <v>0</v>
      </c>
      <c r="BZ4" s="146">
        <f>SUBTOTAL(9,BZ5:BZ9)</f>
        <v>0</v>
      </c>
      <c r="CA4" s="146">
        <f>SUBTOTAL(9,CA5:CA9)</f>
        <v>0</v>
      </c>
      <c r="CB4" s="146">
        <f>SUBTOTAL(9,CB5:CB9)</f>
        <v>0</v>
      </c>
      <c r="CC4" s="146">
        <f>SUBTOTAL(9,CC5:CC9)</f>
        <v>0</v>
      </c>
      <c r="CD4" s="146">
        <f>SUBTOTAL(9,CD5:CD9)</f>
        <v>0</v>
      </c>
      <c r="CE4" s="146">
        <f>SUBTOTAL(9,CE5:CE9)</f>
        <v>0</v>
      </c>
      <c r="CF4" s="146">
        <f>SUBTOTAL(9,CF5:CF9)</f>
        <v>0</v>
      </c>
      <c r="CG4" s="146">
        <f>SUBTOTAL(9,CG5:CG9)</f>
        <v>0</v>
      </c>
      <c r="CH4" s="146">
        <f>SUBTOTAL(9,CH5:CH9)</f>
        <v>0</v>
      </c>
      <c r="CI4" s="146">
        <f>SUBTOTAL(9,CI5:CI9)</f>
        <v>0</v>
      </c>
      <c r="CJ4" s="146">
        <f>SUBTOTAL(9,CJ5:CJ9)</f>
        <v>0</v>
      </c>
      <c r="CK4" s="146">
        <f>SUBTOTAL(9,CK5:CK9)</f>
        <v>0</v>
      </c>
      <c r="CL4" s="146">
        <f>SUBTOTAL(9,CL5:CL9)</f>
        <v>0</v>
      </c>
      <c r="CM4" s="146">
        <f>SUBTOTAL(9,CM5:CM9)</f>
        <v>0</v>
      </c>
      <c r="CN4" s="146">
        <f>SUBTOTAL(9,CN5:CN9)</f>
        <v>0</v>
      </c>
      <c r="CO4" s="146">
        <f>SUBTOTAL(9,CO5:CO9)</f>
        <v>0</v>
      </c>
      <c r="CP4" s="146">
        <f>SUBTOTAL(9,CP5:CP9)</f>
        <v>0</v>
      </c>
      <c r="CQ4" s="146">
        <f>SUBTOTAL(9,CQ5:CQ9)</f>
        <v>0</v>
      </c>
      <c r="CR4" s="146">
        <f t="shared" ref="CR4" si="0">SUBTOTAL(9,CR5:CR7)</f>
        <v>0</v>
      </c>
      <c r="CS4" s="146">
        <f>SUBTOTAL(9,CS5:CS9)</f>
        <v>0</v>
      </c>
      <c r="CT4" s="146">
        <f>SUBTOTAL(9,CT5:CT9)</f>
        <v>0</v>
      </c>
      <c r="CU4" s="146">
        <f>SUBTOTAL(9,CU5:CU9)</f>
        <v>0</v>
      </c>
      <c r="CV4" s="146">
        <f t="shared" ref="CV4:DB4" si="1">SUBTOTAL(9,CV5:CV7)</f>
        <v>0</v>
      </c>
      <c r="CW4" s="146">
        <f>SUBTOTAL(9,CW5:CW9)</f>
        <v>0</v>
      </c>
      <c r="CX4" s="146">
        <f t="shared" si="1"/>
        <v>0</v>
      </c>
      <c r="CY4" s="146">
        <f>SUBTOTAL(9,CY5:CY9)</f>
        <v>0</v>
      </c>
      <c r="CZ4" s="146">
        <f>SUBTOTAL(9,CZ5:CZ9)</f>
        <v>0</v>
      </c>
      <c r="DA4" s="146">
        <f>SUBTOTAL(9,DA5:DA9)</f>
        <v>0</v>
      </c>
      <c r="DB4" s="146">
        <f t="shared" si="1"/>
        <v>0</v>
      </c>
      <c r="DC4" s="146">
        <f>SUBTOTAL(9,DC5:DC9)</f>
        <v>0</v>
      </c>
      <c r="DD4" s="146">
        <f>SUBTOTAL(9,DD5:DD9)</f>
        <v>0</v>
      </c>
      <c r="DE4" s="146">
        <f>SUBTOTAL(9,DE5:DE9)</f>
        <v>0</v>
      </c>
      <c r="DF4" s="146">
        <f>SUBTOTAL(9,DF5:DF9)</f>
        <v>0</v>
      </c>
      <c r="DG4" s="146">
        <f>SUBTOTAL(9,DG5:DG9)</f>
        <v>0</v>
      </c>
      <c r="DH4" s="146">
        <f>SUBTOTAL(9,DH5:DH9)</f>
        <v>0</v>
      </c>
      <c r="DI4" s="146">
        <f>SUBTOTAL(9,DI5:DI9)</f>
        <v>0</v>
      </c>
      <c r="DJ4" s="146">
        <f>SUBTOTAL(9,DJ5:DJ9)</f>
        <v>0</v>
      </c>
      <c r="DK4" s="146">
        <f>SUBTOTAL(9,DK5:DK9)</f>
        <v>0</v>
      </c>
      <c r="DL4" s="146">
        <f>SUBTOTAL(9,DL5:DL9)</f>
        <v>0</v>
      </c>
      <c r="DM4" s="146">
        <f>SUBTOTAL(9,DM5:DM9)</f>
        <v>0</v>
      </c>
      <c r="DN4" s="146">
        <f>SUBTOTAL(9,DN5:DN9)</f>
        <v>0</v>
      </c>
      <c r="DO4" s="146">
        <f>SUBTOTAL(9,DO5:DO9)</f>
        <v>0</v>
      </c>
      <c r="DP4" s="146">
        <f>SUBTOTAL(9,DP5:DP9)</f>
        <v>0</v>
      </c>
      <c r="DQ4" s="146">
        <f>SUBTOTAL(9,DQ5:DQ9)</f>
        <v>0</v>
      </c>
      <c r="DR4" s="146">
        <f>SUBTOTAL(9,DR5:DR9)</f>
        <v>0</v>
      </c>
      <c r="DS4" s="146">
        <f>SUBTOTAL(9,DS5:DS9)</f>
        <v>0</v>
      </c>
      <c r="DT4" s="146">
        <f>SUBTOTAL(9,DT5:DT9)</f>
        <v>0</v>
      </c>
      <c r="DU4" s="146">
        <f>SUBTOTAL(9,DU5:DU9)</f>
        <v>0</v>
      </c>
      <c r="DV4" s="146">
        <f>SUBTOTAL(9,DV5:DV9)</f>
        <v>0</v>
      </c>
      <c r="DW4" s="146">
        <f>SUBTOTAL(9,DW5:DW9)</f>
        <v>0</v>
      </c>
      <c r="DX4" s="146">
        <f>SUBTOTAL(9,DX5:DX9)</f>
        <v>0</v>
      </c>
      <c r="DY4" s="146">
        <f>SUBTOTAL(9,DY5:DY9)</f>
        <v>0</v>
      </c>
      <c r="DZ4" s="146">
        <f>SUBTOTAL(9,DZ5:DZ9)</f>
        <v>0</v>
      </c>
      <c r="EB4" s="146">
        <f>SUM(EB5:EB9)</f>
        <v>0</v>
      </c>
      <c r="EC4" s="146">
        <f>SUM(EC5:EC9)</f>
        <v>0</v>
      </c>
      <c r="ED4" s="146">
        <f>SUM(ED5:ED9)</f>
        <v>0</v>
      </c>
      <c r="EE4" s="146">
        <f>SUM(EE5:EE9)</f>
        <v>0</v>
      </c>
      <c r="EF4" s="146">
        <f>SUM(EF5:EF9)</f>
        <v>0</v>
      </c>
      <c r="EK4" s="146">
        <f>SUM(EK5:EK9)</f>
        <v>0</v>
      </c>
      <c r="EL4" s="146">
        <f>SUM(EL5:EL9)</f>
        <v>0</v>
      </c>
      <c r="EM4" s="146">
        <f>SUM(EM5:EM9)</f>
        <v>0</v>
      </c>
      <c r="EN4" s="146">
        <f>SUM(EN5:EN9)</f>
        <v>0</v>
      </c>
      <c r="EO4" s="146">
        <f>SUM(EO5:EO9)</f>
        <v>0</v>
      </c>
      <c r="EP4" s="146">
        <f>SUM(EP5:EP9)</f>
        <v>0</v>
      </c>
      <c r="EQ4" s="146">
        <f>SUM(EQ5:EQ9)</f>
        <v>0</v>
      </c>
      <c r="ER4" s="146">
        <f>SUM(ER5:ER9)</f>
        <v>0</v>
      </c>
      <c r="ES4" s="146">
        <f>SUM(ES5:ES9)</f>
        <v>0</v>
      </c>
      <c r="ET4" s="146">
        <f>SUM(ET5:ET9)</f>
        <v>0</v>
      </c>
      <c r="EU4" s="146">
        <f>SUM(EU5:EU9)</f>
        <v>0</v>
      </c>
      <c r="EV4" s="146">
        <f>SUM(EV5:EV9)</f>
        <v>0</v>
      </c>
      <c r="EW4" s="146">
        <f>SUM(EW5:EW9)</f>
        <v>0</v>
      </c>
      <c r="EX4" s="146">
        <f>SUM(EX5:EX9)</f>
        <v>0</v>
      </c>
      <c r="EY4" s="146">
        <f>SUM(EY5:EY9)</f>
        <v>0</v>
      </c>
      <c r="EZ4" s="146">
        <f>SUM(EZ5:EZ9)</f>
        <v>0</v>
      </c>
      <c r="FA4" s="146">
        <f>SUM(FA5:FA9)</f>
        <v>0</v>
      </c>
      <c r="FB4" s="146">
        <f>SUM(FB5:FB9)</f>
        <v>0</v>
      </c>
      <c r="FC4" s="146">
        <f>SUM(FC5:FC9)</f>
        <v>0</v>
      </c>
      <c r="FD4" s="146">
        <f>SUM(FD5:FD9)</f>
        <v>0</v>
      </c>
      <c r="FE4" s="146">
        <f>SUM(FE5:FE9)</f>
        <v>0</v>
      </c>
      <c r="FF4" s="146">
        <f>SUM(FF5:FF9)</f>
        <v>0</v>
      </c>
      <c r="FG4" s="146">
        <f>SUM(FG5:FG9)</f>
        <v>0</v>
      </c>
      <c r="FH4" s="146">
        <f>SUM(FH5:FH9)</f>
        <v>0</v>
      </c>
      <c r="FI4" s="146">
        <f>SUM(FI5:FI9)</f>
        <v>0</v>
      </c>
      <c r="FJ4" s="146">
        <f>SUM(FJ5:FJ9)</f>
        <v>0</v>
      </c>
      <c r="FK4" s="146">
        <f>SUM(FK5:FK9)</f>
        <v>0</v>
      </c>
      <c r="FL4" s="146">
        <f>SUM(FL5:FL9)</f>
        <v>0</v>
      </c>
      <c r="FM4" s="146">
        <f>SUM(FM5:FM9)</f>
        <v>0</v>
      </c>
      <c r="FN4" s="146">
        <f>SUM(FN5:FN9)</f>
        <v>0</v>
      </c>
      <c r="FO4" s="146">
        <f>SUM(FO5:FO9)</f>
        <v>0</v>
      </c>
      <c r="FP4" s="146">
        <f>SUM(FP5:FP9)</f>
        <v>0</v>
      </c>
      <c r="FQ4" s="146">
        <f>SUM(FQ5:FQ9)</f>
        <v>0</v>
      </c>
      <c r="FR4" s="146">
        <f>SUM(FR5:FR9)</f>
        <v>0</v>
      </c>
      <c r="FS4" s="146">
        <f>SUM(FS5:FS9)</f>
        <v>0</v>
      </c>
      <c r="FT4" s="146">
        <f>SUM(FT5:FT9)</f>
        <v>0</v>
      </c>
      <c r="FU4" s="146">
        <f>SUM(FU5:FU9)</f>
        <v>0</v>
      </c>
      <c r="FV4" s="146">
        <f>SUM(FV5:FV9)</f>
        <v>0</v>
      </c>
      <c r="FW4" s="146">
        <f>SUM(FW5:FW9)</f>
        <v>0</v>
      </c>
      <c r="FX4" s="146">
        <f>SUM(FX5:FX9)</f>
        <v>0</v>
      </c>
      <c r="FY4" s="146">
        <f>SUM(FY5:FY9)</f>
        <v>0</v>
      </c>
      <c r="FZ4" s="146">
        <f>SUM(FZ5:FZ9)</f>
        <v>0</v>
      </c>
      <c r="GA4" s="146">
        <f>SUM(GA5:GA9)</f>
        <v>0</v>
      </c>
      <c r="GB4" s="146">
        <f>SUM(GB5:GB9)</f>
        <v>0</v>
      </c>
      <c r="GC4" s="146">
        <f>SUM(GC5:GC9)</f>
        <v>0</v>
      </c>
      <c r="GD4" s="146">
        <f>SUM(GD5:GD9)</f>
        <v>0</v>
      </c>
      <c r="GE4" s="146">
        <f>SUM(GE5:GE9)</f>
        <v>0</v>
      </c>
      <c r="GF4" s="146">
        <f>SUM(GF5:GF9)</f>
        <v>0</v>
      </c>
      <c r="GG4" s="146">
        <f>SUM(GG5:GG9)</f>
        <v>0</v>
      </c>
      <c r="GH4" s="146">
        <f>SUM(GH5:GH9)</f>
        <v>0</v>
      </c>
      <c r="GI4" s="146">
        <f>SUM(GI5:GI9)</f>
        <v>0</v>
      </c>
      <c r="GJ4" s="146">
        <f>SUM(GJ5:GJ9)</f>
        <v>0</v>
      </c>
      <c r="GK4" s="146">
        <f>SUM(GK5:GK9)</f>
        <v>0</v>
      </c>
      <c r="GL4" s="146">
        <f>SUM(GL5:GL9)</f>
        <v>0</v>
      </c>
      <c r="GM4" s="146">
        <f>SUM(GM5:GM9)</f>
        <v>0</v>
      </c>
      <c r="GN4" s="146">
        <f>SUM(GN5:GN9)</f>
        <v>0</v>
      </c>
      <c r="GO4" s="113"/>
      <c r="GP4" s="146">
        <f>SUM(GP5:GP9)</f>
        <v>0</v>
      </c>
      <c r="GQ4" s="146">
        <f>SUM(GQ5:GQ9)</f>
        <v>0</v>
      </c>
      <c r="GR4" s="146">
        <f>SUM(GR5:GR9)</f>
        <v>0</v>
      </c>
      <c r="GS4" s="146">
        <f>SUM(GS5:GS9)</f>
        <v>0</v>
      </c>
      <c r="GT4" s="146">
        <f>SUM(GT5:GT9)</f>
        <v>0</v>
      </c>
      <c r="GU4" s="146">
        <f>SUM(GU5:GU9)</f>
        <v>0</v>
      </c>
      <c r="GV4" s="146">
        <f>SUM(GV5:GV9)</f>
        <v>0</v>
      </c>
      <c r="GW4" s="146">
        <f>SUM(GW5:GW9)</f>
        <v>0</v>
      </c>
      <c r="GX4" s="146">
        <f>SUM(GX5:GX9)</f>
        <v>0</v>
      </c>
      <c r="GY4" s="146">
        <f>SUM(GY5:GY9)</f>
        <v>0</v>
      </c>
      <c r="GZ4" s="146">
        <f>SUM(GZ5:GZ9)</f>
        <v>0</v>
      </c>
      <c r="HA4" s="146">
        <f>SUM(HA5:HA9)</f>
        <v>0</v>
      </c>
      <c r="HB4" s="146">
        <f>SUM(HB5:HB9)</f>
        <v>0</v>
      </c>
      <c r="HC4" s="146">
        <f>SUM(HC5:HC9)</f>
        <v>0</v>
      </c>
      <c r="HD4" s="146">
        <f>SUM(HD5:HD9)</f>
        <v>0</v>
      </c>
      <c r="HE4" s="146">
        <f>SUM(HE5:HE9)</f>
        <v>0</v>
      </c>
      <c r="HF4" s="146">
        <f>SUM(HF5:HF9)</f>
        <v>0</v>
      </c>
      <c r="HG4" s="146">
        <f>SUM(HG5:HG9)</f>
        <v>0</v>
      </c>
      <c r="HH4" s="146">
        <f>SUM(HH5:HH9)</f>
        <v>0</v>
      </c>
      <c r="HI4" s="146">
        <f>SUM(HI5:HI9)</f>
        <v>0</v>
      </c>
      <c r="HJ4" s="146">
        <f>SUM(HJ5:HJ9)</f>
        <v>0</v>
      </c>
      <c r="HK4" s="146">
        <f>SUM(HK5:HK9)</f>
        <v>0</v>
      </c>
      <c r="HL4" s="146">
        <f>SUM(HL5:HL9)</f>
        <v>0</v>
      </c>
      <c r="HM4" s="146">
        <f>SUM(HM5:HM9)</f>
        <v>0</v>
      </c>
      <c r="HN4" s="146">
        <f>SUM(HN5:HN9)</f>
        <v>0</v>
      </c>
      <c r="HO4" s="146">
        <f>SUM(HO5:HO9)</f>
        <v>0</v>
      </c>
      <c r="HP4" s="146">
        <f>SUM(HP5:HP9)</f>
        <v>0</v>
      </c>
      <c r="HQ4" s="146">
        <f>SUM(HQ5:HQ9)</f>
        <v>0</v>
      </c>
      <c r="HR4" s="146">
        <f>SUM(HR5:HR9)</f>
        <v>0</v>
      </c>
      <c r="HS4" s="146">
        <f>SUM(HS5:HS9)</f>
        <v>0</v>
      </c>
      <c r="HT4" s="146">
        <f>SUM(HT5:HT9)</f>
        <v>0</v>
      </c>
      <c r="HU4" s="146">
        <f>SUM(HU5:HU9)</f>
        <v>0</v>
      </c>
      <c r="HV4" s="146">
        <f>SUM(HV5:HV9)</f>
        <v>0</v>
      </c>
      <c r="HW4" s="146">
        <f>SUM(HW5:HW9)</f>
        <v>0</v>
      </c>
      <c r="HX4" s="146">
        <f>SUM(HX5:HX9)</f>
        <v>0</v>
      </c>
      <c r="HY4" s="146">
        <f>SUM(HY5:HY9)</f>
        <v>0</v>
      </c>
      <c r="HZ4" s="146">
        <f>SUM(HZ5:HZ9)</f>
        <v>0</v>
      </c>
      <c r="IA4" s="146">
        <f>SUM(IA5:IA9)</f>
        <v>0</v>
      </c>
      <c r="IB4" s="146">
        <f>SUM(IB5:IB9)</f>
        <v>0</v>
      </c>
      <c r="IC4" s="146">
        <f>SUM(IC5:IC9)</f>
        <v>0</v>
      </c>
      <c r="ID4" s="146">
        <f>SUM(ID5:ID9)</f>
        <v>0</v>
      </c>
      <c r="IE4" s="146">
        <f>SUM(IE5:IE9)</f>
        <v>0</v>
      </c>
      <c r="IF4" s="146">
        <f>SUM(IF5:IF9)</f>
        <v>0</v>
      </c>
      <c r="IG4" s="146">
        <f>SUM(IG5:IG9)</f>
        <v>0</v>
      </c>
      <c r="IH4" s="146">
        <f>SUM(IH5:IH9)</f>
        <v>0</v>
      </c>
      <c r="II4" s="146">
        <f>SUM(II5:II9)</f>
        <v>0</v>
      </c>
      <c r="IJ4" s="146">
        <f>SUM(IJ5:IJ9)</f>
        <v>0</v>
      </c>
      <c r="IK4" s="146">
        <f>SUM(IK5:IK9)</f>
        <v>0</v>
      </c>
      <c r="IL4" s="146">
        <f>SUM(IL5:IL9)</f>
        <v>0</v>
      </c>
      <c r="IM4" s="146">
        <f>SUM(IM5:IM9)</f>
        <v>0</v>
      </c>
      <c r="IN4" s="146">
        <f>SUM(IN5:IN9)</f>
        <v>0</v>
      </c>
      <c r="IO4" s="146">
        <f>SUM(IO5:IO9)</f>
        <v>0</v>
      </c>
      <c r="IP4" s="146">
        <f>SUM(IP5:IP9)</f>
        <v>0</v>
      </c>
      <c r="IQ4" s="146">
        <f>SUM(IQ5:IQ9)</f>
        <v>0</v>
      </c>
      <c r="IR4" s="146">
        <f>SUM(IR5:IR9)</f>
        <v>0</v>
      </c>
      <c r="IS4" s="146">
        <f>SUM(IS5:IS9)</f>
        <v>0</v>
      </c>
      <c r="IU4" s="113"/>
    </row>
    <row r="5" spans="1:255" s="126" customFormat="1" ht="20.399999999999999" customHeight="1" x14ac:dyDescent="0.3">
      <c r="A5" s="122">
        <v>1</v>
      </c>
      <c r="B5" s="122" t="s">
        <v>253</v>
      </c>
      <c r="C5" s="123" t="s">
        <v>254</v>
      </c>
      <c r="D5" s="122">
        <v>1304</v>
      </c>
      <c r="E5" s="122" t="s">
        <v>277</v>
      </c>
      <c r="F5" s="122" t="s">
        <v>255</v>
      </c>
      <c r="G5" s="122" t="s">
        <v>256</v>
      </c>
      <c r="H5" s="122" t="s">
        <v>257</v>
      </c>
      <c r="I5" s="122" t="str">
        <f>CONCATENATE(B5,".",D5,".",F5,".",G5)</f>
        <v>21111.06.1.06.1304.P003C0200000.04-001</v>
      </c>
      <c r="J5" s="122">
        <v>1358</v>
      </c>
      <c r="K5" s="122">
        <v>25</v>
      </c>
      <c r="L5" s="122">
        <v>8</v>
      </c>
      <c r="M5" s="147" t="s">
        <v>259</v>
      </c>
      <c r="N5" s="122" t="s">
        <v>259</v>
      </c>
      <c r="O5" s="122" t="s">
        <v>260</v>
      </c>
      <c r="P5" s="138" t="str">
        <f>CONCATENATE(M5," ",N5," ",O5)</f>
        <v xml:space="preserve">XXXX XXXX XXXXX XXXX </v>
      </c>
      <c r="Q5" s="137" t="s">
        <v>96</v>
      </c>
      <c r="R5" s="122">
        <v>500</v>
      </c>
      <c r="S5" s="122" t="s">
        <v>261</v>
      </c>
      <c r="T5" s="122" t="s">
        <v>278</v>
      </c>
      <c r="U5" s="141">
        <v>43937</v>
      </c>
      <c r="V5" s="141">
        <v>44774</v>
      </c>
      <c r="W5" s="216">
        <v>2</v>
      </c>
      <c r="X5" s="138" t="s">
        <v>262</v>
      </c>
      <c r="Y5" s="138" t="s">
        <v>263</v>
      </c>
      <c r="Z5" s="138">
        <v>5</v>
      </c>
      <c r="AA5" s="138" t="s">
        <v>264</v>
      </c>
      <c r="AB5" s="138" t="s">
        <v>265</v>
      </c>
      <c r="AC5" s="138"/>
      <c r="AD5" s="138" t="s">
        <v>97</v>
      </c>
      <c r="AE5" s="138">
        <v>0</v>
      </c>
      <c r="AF5" s="138">
        <v>7</v>
      </c>
      <c r="AG5" s="136">
        <v>0</v>
      </c>
      <c r="AH5" s="136">
        <v>0</v>
      </c>
      <c r="AI5" s="136">
        <v>0</v>
      </c>
      <c r="AJ5" s="136">
        <v>0</v>
      </c>
      <c r="AK5" s="136">
        <v>0</v>
      </c>
      <c r="AL5" s="136">
        <v>0</v>
      </c>
      <c r="AM5" s="136">
        <v>0</v>
      </c>
      <c r="AN5" s="136">
        <v>0</v>
      </c>
      <c r="AO5" s="136">
        <v>0</v>
      </c>
      <c r="AP5" s="136">
        <v>0</v>
      </c>
      <c r="AQ5" s="136">
        <v>0</v>
      </c>
      <c r="AR5" s="136">
        <v>0</v>
      </c>
      <c r="AS5" s="136">
        <v>0</v>
      </c>
      <c r="AT5" s="136">
        <v>0</v>
      </c>
      <c r="AU5" s="136">
        <v>0</v>
      </c>
      <c r="AV5" s="136">
        <v>0</v>
      </c>
      <c r="AW5" s="136">
        <v>0</v>
      </c>
      <c r="AX5" s="127">
        <f>SUM(AG5:AW5)</f>
        <v>0</v>
      </c>
      <c r="AY5" s="128">
        <f>EB5*AF5</f>
        <v>0</v>
      </c>
      <c r="AZ5" s="128">
        <f>AH5*AF5</f>
        <v>0</v>
      </c>
      <c r="BA5" s="128">
        <f>AI5*(AF5+1)</f>
        <v>0</v>
      </c>
      <c r="BB5" s="128">
        <f>AJ5*AF5</f>
        <v>0</v>
      </c>
      <c r="BC5" s="128">
        <f>AK5*AF5</f>
        <v>0</v>
      </c>
      <c r="BD5" s="128">
        <f>AL5*AF5</f>
        <v>0</v>
      </c>
      <c r="BE5" s="128">
        <f>AM5*AF5</f>
        <v>0</v>
      </c>
      <c r="BF5" s="128">
        <f>AN5*AF5</f>
        <v>0</v>
      </c>
      <c r="BG5" s="128">
        <f>AO5*AF5</f>
        <v>0</v>
      </c>
      <c r="BH5" s="128">
        <f>AP5*AF5</f>
        <v>0</v>
      </c>
      <c r="BI5" s="128">
        <f>AQ5*AF5</f>
        <v>0</v>
      </c>
      <c r="BJ5" s="128">
        <f>AR5*AF5</f>
        <v>0</v>
      </c>
      <c r="BK5" s="128">
        <f>AS5*AF5</f>
        <v>0</v>
      </c>
      <c r="BL5" s="128">
        <f>AT5*AF5</f>
        <v>0</v>
      </c>
      <c r="BM5" s="128">
        <f>AU5*AF5</f>
        <v>0</v>
      </c>
      <c r="BN5" s="128">
        <f>AV5*AF5</f>
        <v>0</v>
      </c>
      <c r="BO5" s="128">
        <f>AW5*AF5</f>
        <v>0</v>
      </c>
      <c r="BP5" s="127">
        <f>SUM(AY5:BO5)</f>
        <v>0</v>
      </c>
      <c r="BQ5" s="128">
        <f>(AG5/30)*5</f>
        <v>0</v>
      </c>
      <c r="BR5" s="128">
        <f>+AH5/30*5</f>
        <v>0</v>
      </c>
      <c r="BS5" s="128">
        <f>(EC5/30)*24</f>
        <v>0</v>
      </c>
      <c r="BT5" s="128"/>
      <c r="BU5" s="128"/>
      <c r="BV5" s="128">
        <f t="shared" ref="BV5" si="2">((ED5/30)*50)</f>
        <v>0</v>
      </c>
      <c r="BW5" s="128">
        <f>(AM5/30)*50</f>
        <v>0</v>
      </c>
      <c r="BX5" s="128">
        <f>(AN5/30)*50</f>
        <v>0</v>
      </c>
      <c r="BY5" s="128">
        <f>(((AQ5+AM5+AO5)/30)*50)</f>
        <v>0</v>
      </c>
      <c r="BZ5" s="128">
        <f>(AP5/30)*50</f>
        <v>0</v>
      </c>
      <c r="CA5" s="125"/>
      <c r="CB5" s="125"/>
      <c r="CC5" s="128"/>
      <c r="CD5" s="125"/>
      <c r="CE5" s="125"/>
      <c r="CF5" s="129"/>
      <c r="CG5" s="128"/>
      <c r="CH5" s="128"/>
      <c r="CI5" s="125"/>
      <c r="CJ5" s="128"/>
      <c r="CK5" s="125"/>
      <c r="CL5" s="125"/>
      <c r="CM5" s="125"/>
      <c r="CN5" s="128"/>
      <c r="CO5" s="128"/>
      <c r="CP5" s="128">
        <f t="shared" ref="CP5" si="3">(EB5/30)*9</f>
        <v>0</v>
      </c>
      <c r="CQ5" s="130"/>
      <c r="CR5" s="128">
        <f t="shared" ref="CR5" si="4">(EB5/30)*30</f>
        <v>0</v>
      </c>
      <c r="CS5" s="128">
        <f t="shared" ref="CS5" si="5">(EB5/30)*20</f>
        <v>0</v>
      </c>
      <c r="CT5" s="131">
        <f>SUM(BQ5:CS5)</f>
        <v>0</v>
      </c>
      <c r="CU5" s="128">
        <f>((EE5)*9.97%)*AF5</f>
        <v>0</v>
      </c>
      <c r="CV5" s="128"/>
      <c r="CW5" s="128">
        <f>+(EE5)*5%*AF5</f>
        <v>0</v>
      </c>
      <c r="CX5" s="128"/>
      <c r="CY5" s="128">
        <f>((EE5)*5.175%)*AF5</f>
        <v>0</v>
      </c>
      <c r="CZ5" s="128">
        <f>((EB5*0.02)*3.25)*AF5</f>
        <v>0</v>
      </c>
      <c r="DA5" s="125"/>
      <c r="DB5" s="128"/>
      <c r="DC5" s="128">
        <f>+(EB5)*5%*AF5</f>
        <v>0</v>
      </c>
      <c r="DD5" s="131">
        <f>SUM(CU5:DC5)</f>
        <v>0</v>
      </c>
      <c r="DE5" s="128">
        <f>EF5*4%</f>
        <v>0</v>
      </c>
      <c r="DF5" s="128">
        <f>(BV5)*22%</f>
        <v>0</v>
      </c>
      <c r="DG5" s="131">
        <f t="shared" ref="DG5:DG9" si="6">SUM(DE5:DF5)</f>
        <v>0</v>
      </c>
      <c r="DH5" s="128">
        <f>(AG5*AF5)*0.03</f>
        <v>0</v>
      </c>
      <c r="DI5" s="128">
        <f>(AH5*AF5)*0.03</f>
        <v>0</v>
      </c>
      <c r="DJ5" s="128">
        <f>DH5*20%</f>
        <v>0</v>
      </c>
      <c r="DK5" s="128">
        <f>(((DH5+DI5)/AF5)/30)*5</f>
        <v>0</v>
      </c>
      <c r="DL5" s="128">
        <f>(((DH5+DI5)/AF5)/30)*20</f>
        <v>0</v>
      </c>
      <c r="DM5" s="128">
        <f>(((DH5+DI5)/AF5)/30)*30</f>
        <v>0</v>
      </c>
      <c r="DN5" s="128">
        <f>((DH5+DI5)*0.02)*3.25</f>
        <v>0</v>
      </c>
      <c r="DO5" s="128">
        <f>(((DH5+DI5)/AF5)/30)*9</f>
        <v>0</v>
      </c>
      <c r="DP5" s="128">
        <f>(((DH5+DI5+DJ5)/AF5)/30)*24</f>
        <v>0</v>
      </c>
      <c r="DQ5" s="128">
        <f>(((DH5+DI5+DJ5)/AF5)/30)*50</f>
        <v>0</v>
      </c>
      <c r="DR5" s="128">
        <f>(DH5+DI5+DJ5)*9.97%</f>
        <v>0</v>
      </c>
      <c r="DS5" s="128"/>
      <c r="DT5" s="128">
        <f>(DH5+DI5)*5%</f>
        <v>0</v>
      </c>
      <c r="DU5" s="128">
        <f>(DH5+DI5+DJ5)*5%</f>
        <v>0</v>
      </c>
      <c r="DV5" s="128"/>
      <c r="DW5" s="128">
        <f>(DH5+DI5+DJ5)*5.175%</f>
        <v>0</v>
      </c>
      <c r="DX5" s="131">
        <f>SUM(DH5:DW5)</f>
        <v>0</v>
      </c>
      <c r="DY5" s="131">
        <f>SUM(BP5,CT5,DD5,DX5)</f>
        <v>0</v>
      </c>
      <c r="DZ5" s="131">
        <f>SUM(BP5,CT5,DD5,DX5+DG5)</f>
        <v>0</v>
      </c>
      <c r="EA5" s="132"/>
      <c r="EB5" s="128">
        <f t="shared" ref="EB5" si="7">AG5+AH5</f>
        <v>0</v>
      </c>
      <c r="EC5" s="128">
        <f>SUM(AG5:AW5)-AI5-AN5-AO5-AP5</f>
        <v>0</v>
      </c>
      <c r="ED5" s="128">
        <f>SUM(AG5:AW5)-AI5-AM5-AN5-AO5-AP5</f>
        <v>0</v>
      </c>
      <c r="EE5" s="128">
        <f>AG5+AK5+AL5+AQ5+AH5+AR5</f>
        <v>0</v>
      </c>
      <c r="EF5" s="128">
        <f>DY5-DD5-CQ5</f>
        <v>0</v>
      </c>
      <c r="EH5" s="122"/>
      <c r="EI5" s="122"/>
      <c r="EJ5" s="124"/>
      <c r="EK5" s="133">
        <f>AY5</f>
        <v>0</v>
      </c>
      <c r="EL5" s="133">
        <f>BQ5</f>
        <v>0</v>
      </c>
      <c r="EM5" s="133">
        <f t="shared" ref="EM5" si="8">AZ5</f>
        <v>0</v>
      </c>
      <c r="EN5" s="133">
        <f t="shared" ref="EN5" si="9">BR5</f>
        <v>0</v>
      </c>
      <c r="EO5" s="133">
        <f t="shared" ref="EO5" si="10">BC5</f>
        <v>0</v>
      </c>
      <c r="EP5" s="133">
        <f t="shared" ref="EP5" si="11">BA5</f>
        <v>0</v>
      </c>
      <c r="EQ5" s="133">
        <f t="shared" ref="EQ5" si="12">BB5</f>
        <v>0</v>
      </c>
      <c r="ER5" s="133">
        <f t="shared" ref="ER5" si="13">BD5</f>
        <v>0</v>
      </c>
      <c r="ES5" s="133">
        <f t="shared" ref="ES5" si="14">BT5</f>
        <v>0</v>
      </c>
      <c r="ET5" s="133">
        <f t="shared" ref="ET5" si="15">BU5</f>
        <v>0</v>
      </c>
      <c r="EU5" s="133">
        <f>BV5+CB5+BW5</f>
        <v>0</v>
      </c>
      <c r="EV5" s="133">
        <f t="shared" ref="EV5" si="16">BS5</f>
        <v>0</v>
      </c>
      <c r="EW5" s="133">
        <v>0</v>
      </c>
      <c r="EX5" s="133">
        <f t="shared" ref="EX5:EX9" si="17">CD5+CC5</f>
        <v>0</v>
      </c>
      <c r="EY5" s="133">
        <f t="shared" ref="EY5" si="18">CA5</f>
        <v>0</v>
      </c>
      <c r="EZ5" s="133">
        <f t="shared" ref="EZ5" si="19">BF5+BX5</f>
        <v>0</v>
      </c>
      <c r="FA5" s="133">
        <f>BE5</f>
        <v>0</v>
      </c>
      <c r="FB5" s="133">
        <f t="shared" ref="FB5" si="20">BG5+BY5</f>
        <v>0</v>
      </c>
      <c r="FC5" s="133">
        <f t="shared" ref="FC5" si="21">BH5+BZ5</f>
        <v>0</v>
      </c>
      <c r="FD5" s="133">
        <f t="shared" ref="FD5" si="22">+BI5</f>
        <v>0</v>
      </c>
      <c r="FE5" s="133">
        <f t="shared" ref="FE5" si="23">+BJ5</f>
        <v>0</v>
      </c>
      <c r="FF5" s="133">
        <f t="shared" ref="FF5" si="24">CU5</f>
        <v>0</v>
      </c>
      <c r="FG5" s="133">
        <f t="shared" ref="FG5" si="25">CV5</f>
        <v>0</v>
      </c>
      <c r="FH5" s="133">
        <f t="shared" ref="FH5" si="26">DB5</f>
        <v>0</v>
      </c>
      <c r="FI5" s="133">
        <f t="shared" ref="FI5" si="27">CW5</f>
        <v>0</v>
      </c>
      <c r="FJ5" s="133">
        <f t="shared" ref="FJ5" si="28">CX5</f>
        <v>0</v>
      </c>
      <c r="FK5" s="133">
        <f t="shared" ref="FK5" si="29">CY5</f>
        <v>0</v>
      </c>
      <c r="FL5" s="133">
        <f t="shared" ref="FL5" si="30">CZ5</f>
        <v>0</v>
      </c>
      <c r="FM5" s="133">
        <f t="shared" ref="FM5" si="31">DA5</f>
        <v>0</v>
      </c>
      <c r="FN5" s="133">
        <v>0</v>
      </c>
      <c r="FO5" s="133">
        <f t="shared" ref="FO5" si="32">DC5</f>
        <v>0</v>
      </c>
      <c r="FP5" s="133">
        <v>0</v>
      </c>
      <c r="FQ5" s="133">
        <f t="shared" ref="FQ5" si="33">BK5+BL5</f>
        <v>0</v>
      </c>
      <c r="FR5" s="133">
        <f t="shared" ref="FR5" si="34">BN5</f>
        <v>0</v>
      </c>
      <c r="FS5" s="133">
        <f t="shared" ref="FS5" si="35">BM5</f>
        <v>0</v>
      </c>
      <c r="FT5" s="133">
        <f t="shared" ref="FT5" si="36">CE5</f>
        <v>0</v>
      </c>
      <c r="FU5" s="133">
        <f t="shared" ref="FU5" si="37">CF5</f>
        <v>0</v>
      </c>
      <c r="FV5" s="133">
        <f t="shared" ref="FV5" si="38">CG5</f>
        <v>0</v>
      </c>
      <c r="FW5" s="133">
        <f t="shared" ref="FW5" si="39">CI5</f>
        <v>0</v>
      </c>
      <c r="FX5" s="133">
        <f>+CJ5</f>
        <v>0</v>
      </c>
      <c r="FY5" s="133">
        <f t="shared" ref="FY5" si="40">CH5</f>
        <v>0</v>
      </c>
      <c r="FZ5" s="133">
        <f t="shared" ref="FZ5" si="41">CK5</f>
        <v>0</v>
      </c>
      <c r="GA5" s="133">
        <f t="shared" ref="GA5" si="42">CL5</f>
        <v>0</v>
      </c>
      <c r="GB5" s="133">
        <f t="shared" ref="GB5" si="43">CM5</f>
        <v>0</v>
      </c>
      <c r="GC5" s="133">
        <f t="shared" ref="GC5" si="44">BO5</f>
        <v>0</v>
      </c>
      <c r="GD5" s="133">
        <f t="shared" ref="GD5" si="45">CN5</f>
        <v>0</v>
      </c>
      <c r="GE5" s="133">
        <f t="shared" ref="GE5" si="46">CO5</f>
        <v>0</v>
      </c>
      <c r="GF5" s="133">
        <f t="shared" ref="GF5" si="47">CP5</f>
        <v>0</v>
      </c>
      <c r="GG5" s="133">
        <f t="shared" ref="GG5" si="48">CQ5</f>
        <v>0</v>
      </c>
      <c r="GH5" s="133">
        <v>0</v>
      </c>
      <c r="GI5" s="133">
        <f>DX5</f>
        <v>0</v>
      </c>
      <c r="GJ5" s="133">
        <f t="shared" ref="GJ5" si="49">CR5</f>
        <v>0</v>
      </c>
      <c r="GK5" s="133">
        <f t="shared" ref="GK5" si="50">CS5</f>
        <v>0</v>
      </c>
      <c r="GL5" s="133">
        <f>SUM(EK5:GK5)</f>
        <v>0</v>
      </c>
      <c r="GM5" s="133">
        <f t="shared" ref="GM5" si="51">(GL5-SUM(FF5:FO5)-GG5)*0.03</f>
        <v>0</v>
      </c>
      <c r="GN5" s="133">
        <f>DF5</f>
        <v>0</v>
      </c>
      <c r="GO5" s="132"/>
      <c r="GP5" s="125">
        <f>ROUNDUP(EK5,0)</f>
        <v>0</v>
      </c>
      <c r="GQ5" s="125">
        <f t="shared" ref="GQ5:IP5" si="52">ROUNDUP(EL5,0)</f>
        <v>0</v>
      </c>
      <c r="GR5" s="125">
        <f t="shared" si="52"/>
        <v>0</v>
      </c>
      <c r="GS5" s="125">
        <f t="shared" si="52"/>
        <v>0</v>
      </c>
      <c r="GT5" s="125">
        <f t="shared" si="52"/>
        <v>0</v>
      </c>
      <c r="GU5" s="125">
        <f t="shared" si="52"/>
        <v>0</v>
      </c>
      <c r="GV5" s="125">
        <f t="shared" si="52"/>
        <v>0</v>
      </c>
      <c r="GW5" s="125">
        <f t="shared" si="52"/>
        <v>0</v>
      </c>
      <c r="GX5" s="125">
        <f t="shared" si="52"/>
        <v>0</v>
      </c>
      <c r="GY5" s="125">
        <f t="shared" si="52"/>
        <v>0</v>
      </c>
      <c r="GZ5" s="125">
        <f t="shared" si="52"/>
        <v>0</v>
      </c>
      <c r="HA5" s="125">
        <f t="shared" si="52"/>
        <v>0</v>
      </c>
      <c r="HB5" s="125">
        <f t="shared" si="52"/>
        <v>0</v>
      </c>
      <c r="HC5" s="125">
        <f t="shared" si="52"/>
        <v>0</v>
      </c>
      <c r="HD5" s="125">
        <f t="shared" si="52"/>
        <v>0</v>
      </c>
      <c r="HE5" s="125">
        <f t="shared" si="52"/>
        <v>0</v>
      </c>
      <c r="HF5" s="125">
        <f t="shared" si="52"/>
        <v>0</v>
      </c>
      <c r="HG5" s="125">
        <f t="shared" si="52"/>
        <v>0</v>
      </c>
      <c r="HH5" s="125">
        <f t="shared" si="52"/>
        <v>0</v>
      </c>
      <c r="HI5" s="125">
        <f t="shared" si="52"/>
        <v>0</v>
      </c>
      <c r="HJ5" s="125">
        <f t="shared" si="52"/>
        <v>0</v>
      </c>
      <c r="HK5" s="125">
        <f t="shared" si="52"/>
        <v>0</v>
      </c>
      <c r="HL5" s="125">
        <f t="shared" si="52"/>
        <v>0</v>
      </c>
      <c r="HM5" s="125">
        <f t="shared" si="52"/>
        <v>0</v>
      </c>
      <c r="HN5" s="125">
        <f t="shared" si="52"/>
        <v>0</v>
      </c>
      <c r="HO5" s="125">
        <f t="shared" si="52"/>
        <v>0</v>
      </c>
      <c r="HP5" s="125">
        <f t="shared" si="52"/>
        <v>0</v>
      </c>
      <c r="HQ5" s="125">
        <f t="shared" si="52"/>
        <v>0</v>
      </c>
      <c r="HR5" s="125">
        <f t="shared" si="52"/>
        <v>0</v>
      </c>
      <c r="HS5" s="125">
        <f t="shared" si="52"/>
        <v>0</v>
      </c>
      <c r="HT5" s="125">
        <f t="shared" si="52"/>
        <v>0</v>
      </c>
      <c r="HU5" s="125">
        <f t="shared" si="52"/>
        <v>0</v>
      </c>
      <c r="HV5" s="125">
        <f t="shared" si="52"/>
        <v>0</v>
      </c>
      <c r="HW5" s="125">
        <f t="shared" si="52"/>
        <v>0</v>
      </c>
      <c r="HX5" s="125">
        <f t="shared" si="52"/>
        <v>0</v>
      </c>
      <c r="HY5" s="125">
        <f t="shared" si="52"/>
        <v>0</v>
      </c>
      <c r="HZ5" s="125">
        <f t="shared" si="52"/>
        <v>0</v>
      </c>
      <c r="IA5" s="125">
        <f t="shared" si="52"/>
        <v>0</v>
      </c>
      <c r="IB5" s="125">
        <f t="shared" si="52"/>
        <v>0</v>
      </c>
      <c r="IC5" s="125">
        <f t="shared" si="52"/>
        <v>0</v>
      </c>
      <c r="ID5" s="125">
        <f t="shared" si="52"/>
        <v>0</v>
      </c>
      <c r="IE5" s="125">
        <f t="shared" si="52"/>
        <v>0</v>
      </c>
      <c r="IF5" s="125">
        <f t="shared" si="52"/>
        <v>0</v>
      </c>
      <c r="IG5" s="125">
        <f t="shared" si="52"/>
        <v>0</v>
      </c>
      <c r="IH5" s="125">
        <f t="shared" si="52"/>
        <v>0</v>
      </c>
      <c r="II5" s="125">
        <f t="shared" si="52"/>
        <v>0</v>
      </c>
      <c r="IJ5" s="125">
        <f t="shared" si="52"/>
        <v>0</v>
      </c>
      <c r="IK5" s="125">
        <f t="shared" si="52"/>
        <v>0</v>
      </c>
      <c r="IL5" s="125">
        <f t="shared" si="52"/>
        <v>0</v>
      </c>
      <c r="IM5" s="125">
        <f t="shared" si="52"/>
        <v>0</v>
      </c>
      <c r="IN5" s="125">
        <f t="shared" si="52"/>
        <v>0</v>
      </c>
      <c r="IO5" s="125">
        <f t="shared" si="52"/>
        <v>0</v>
      </c>
      <c r="IP5" s="125">
        <f t="shared" si="52"/>
        <v>0</v>
      </c>
      <c r="IQ5" s="125">
        <f>SUM(GP5:IP5)</f>
        <v>0</v>
      </c>
      <c r="IR5" s="125">
        <f t="shared" ref="IR5" si="53">ROUNDUP(GM5,0)</f>
        <v>0</v>
      </c>
      <c r="IS5" s="125">
        <f t="shared" ref="IS5" si="54">ROUNDUP(GN5,0)</f>
        <v>0</v>
      </c>
    </row>
    <row r="6" spans="1:255" s="126" customFormat="1" ht="20.399999999999999" customHeight="1" x14ac:dyDescent="0.3">
      <c r="A6" s="122">
        <v>2</v>
      </c>
      <c r="B6" s="122" t="s">
        <v>253</v>
      </c>
      <c r="C6" s="123" t="s">
        <v>254</v>
      </c>
      <c r="D6" s="122">
        <v>1304</v>
      </c>
      <c r="E6" s="122" t="s">
        <v>277</v>
      </c>
      <c r="F6" s="122" t="s">
        <v>272</v>
      </c>
      <c r="G6" s="122" t="s">
        <v>256</v>
      </c>
      <c r="H6" s="122" t="s">
        <v>257</v>
      </c>
      <c r="I6" s="122" t="str">
        <f t="shared" ref="I6:I9" si="55">CONCATENATE(B6,".",D6,".",F6,".",G6)</f>
        <v>21111.06.1.06.1304.P003C0200001.04-001</v>
      </c>
      <c r="J6" s="122">
        <v>1358</v>
      </c>
      <c r="K6" s="122">
        <v>25</v>
      </c>
      <c r="L6" s="122">
        <v>8</v>
      </c>
      <c r="M6" s="147" t="s">
        <v>259</v>
      </c>
      <c r="N6" s="122" t="s">
        <v>259</v>
      </c>
      <c r="O6" s="122" t="s">
        <v>260</v>
      </c>
      <c r="P6" s="138" t="str">
        <f t="shared" ref="P6:P9" si="56">CONCATENATE(M6," ",N6," ",O6)</f>
        <v xml:space="preserve">XXXX XXXX XXXXX XXXX </v>
      </c>
      <c r="Q6" s="137" t="s">
        <v>96</v>
      </c>
      <c r="R6" s="122">
        <v>500</v>
      </c>
      <c r="S6" s="122" t="s">
        <v>261</v>
      </c>
      <c r="T6" s="122" t="s">
        <v>279</v>
      </c>
      <c r="U6" s="141">
        <v>44302</v>
      </c>
      <c r="V6" s="141">
        <v>44774</v>
      </c>
      <c r="W6" s="216">
        <v>1</v>
      </c>
      <c r="X6" s="138" t="s">
        <v>262</v>
      </c>
      <c r="Y6" s="138" t="s">
        <v>263</v>
      </c>
      <c r="Z6" s="138">
        <v>7</v>
      </c>
      <c r="AA6" s="138" t="s">
        <v>99</v>
      </c>
      <c r="AB6" s="138" t="s">
        <v>265</v>
      </c>
      <c r="AC6" s="138"/>
      <c r="AD6" s="138" t="s">
        <v>97</v>
      </c>
      <c r="AE6" s="138">
        <v>0</v>
      </c>
      <c r="AF6" s="138">
        <v>7</v>
      </c>
      <c r="AG6" s="136">
        <v>0</v>
      </c>
      <c r="AH6" s="136">
        <v>0</v>
      </c>
      <c r="AI6" s="136">
        <v>0</v>
      </c>
      <c r="AJ6" s="136">
        <v>0</v>
      </c>
      <c r="AK6" s="136">
        <v>0</v>
      </c>
      <c r="AL6" s="136">
        <v>0</v>
      </c>
      <c r="AM6" s="136">
        <v>0</v>
      </c>
      <c r="AN6" s="136">
        <v>0</v>
      </c>
      <c r="AO6" s="136">
        <v>0</v>
      </c>
      <c r="AP6" s="136">
        <v>0</v>
      </c>
      <c r="AQ6" s="136">
        <v>0</v>
      </c>
      <c r="AR6" s="136">
        <v>0</v>
      </c>
      <c r="AS6" s="136">
        <v>0</v>
      </c>
      <c r="AT6" s="136">
        <v>0</v>
      </c>
      <c r="AU6" s="136">
        <v>0</v>
      </c>
      <c r="AV6" s="136">
        <v>0</v>
      </c>
      <c r="AW6" s="136">
        <v>0</v>
      </c>
      <c r="AX6" s="127">
        <f t="shared" ref="AX6:AX9" si="57">SUM(AG6:AW6)</f>
        <v>0</v>
      </c>
      <c r="AY6" s="128">
        <f t="shared" ref="AY6:AY9" si="58">EB6*AF6</f>
        <v>0</v>
      </c>
      <c r="AZ6" s="128">
        <f t="shared" ref="AZ6:AZ9" si="59">AH6*AF6</f>
        <v>0</v>
      </c>
      <c r="BA6" s="128">
        <f t="shared" ref="BA6:BA9" si="60">AI6*(AF6+1)</f>
        <v>0</v>
      </c>
      <c r="BB6" s="128">
        <f t="shared" ref="BB6:BB9" si="61">AJ6*AF6</f>
        <v>0</v>
      </c>
      <c r="BC6" s="128">
        <f t="shared" ref="BC6:BC9" si="62">AK6*AF6</f>
        <v>0</v>
      </c>
      <c r="BD6" s="128">
        <f t="shared" ref="BD6:BD9" si="63">AL6*AF6</f>
        <v>0</v>
      </c>
      <c r="BE6" s="128">
        <f t="shared" ref="BE6:BE9" si="64">AM6*AF6</f>
        <v>0</v>
      </c>
      <c r="BF6" s="128">
        <f t="shared" ref="BF6:BF9" si="65">AN6*AF6</f>
        <v>0</v>
      </c>
      <c r="BG6" s="128">
        <f t="shared" ref="BG6:BG9" si="66">AO6*AF6</f>
        <v>0</v>
      </c>
      <c r="BH6" s="128">
        <f t="shared" ref="BH6:BH9" si="67">AP6*AF6</f>
        <v>0</v>
      </c>
      <c r="BI6" s="128">
        <f t="shared" ref="BI6:BI9" si="68">AQ6*AF6</f>
        <v>0</v>
      </c>
      <c r="BJ6" s="128">
        <f t="shared" ref="BJ6:BJ9" si="69">AR6*AF6</f>
        <v>0</v>
      </c>
      <c r="BK6" s="128">
        <f t="shared" ref="BK6:BK9" si="70">AS6*AF6</f>
        <v>0</v>
      </c>
      <c r="BL6" s="128">
        <f t="shared" ref="BL6:BL9" si="71">AT6*AF6</f>
        <v>0</v>
      </c>
      <c r="BM6" s="128">
        <f t="shared" ref="BM6:BM9" si="72">AU6*AF6</f>
        <v>0</v>
      </c>
      <c r="BN6" s="128">
        <f t="shared" ref="BN6:BN9" si="73">AV6*AF6</f>
        <v>0</v>
      </c>
      <c r="BO6" s="128">
        <f t="shared" ref="BO6:BO9" si="74">AW6*AF6</f>
        <v>0</v>
      </c>
      <c r="BP6" s="127">
        <f t="shared" ref="BP6:BP9" si="75">SUM(AY6:BO6)</f>
        <v>0</v>
      </c>
      <c r="BQ6" s="128">
        <f t="shared" ref="BQ6:BQ9" si="76">(AG6/30)*5</f>
        <v>0</v>
      </c>
      <c r="BR6" s="128">
        <f t="shared" ref="BR6:BR9" si="77">+AH6/30*5</f>
        <v>0</v>
      </c>
      <c r="BS6" s="128">
        <f t="shared" ref="BS6:BS9" si="78">(EC6/30)*24</f>
        <v>0</v>
      </c>
      <c r="BT6" s="128"/>
      <c r="BU6" s="128"/>
      <c r="BV6" s="128">
        <f t="shared" ref="BV6:BV9" si="79">((ED6/30)*50)</f>
        <v>0</v>
      </c>
      <c r="BW6" s="128">
        <f t="shared" ref="BW6:BW9" si="80">(AM6/30)*50</f>
        <v>0</v>
      </c>
      <c r="BX6" s="128">
        <f t="shared" ref="BX6:BX9" si="81">(AN6/30)*50</f>
        <v>0</v>
      </c>
      <c r="BY6" s="128">
        <f t="shared" ref="BY6:BY9" si="82">(((AQ6+AM6+AO6)/30)*50)</f>
        <v>0</v>
      </c>
      <c r="BZ6" s="128">
        <f t="shared" ref="BZ6:BZ9" si="83">(AP6/30)*50</f>
        <v>0</v>
      </c>
      <c r="CA6" s="125"/>
      <c r="CB6" s="125"/>
      <c r="CC6" s="128"/>
      <c r="CD6" s="125"/>
      <c r="CE6" s="125"/>
      <c r="CF6" s="129"/>
      <c r="CG6" s="128"/>
      <c r="CH6" s="128"/>
      <c r="CI6" s="125"/>
      <c r="CJ6" s="128"/>
      <c r="CK6" s="125"/>
      <c r="CL6" s="125"/>
      <c r="CM6" s="125"/>
      <c r="CN6" s="128"/>
      <c r="CO6" s="128"/>
      <c r="CP6" s="128">
        <f t="shared" ref="CP6:CP9" si="84">(EB6/30)*9</f>
        <v>0</v>
      </c>
      <c r="CQ6" s="130"/>
      <c r="CR6" s="128">
        <f t="shared" ref="CR6:CR9" si="85">(EB6/30)*30</f>
        <v>0</v>
      </c>
      <c r="CS6" s="128">
        <f t="shared" ref="CS6:CS9" si="86">(EB6/30)*20</f>
        <v>0</v>
      </c>
      <c r="CT6" s="131">
        <f t="shared" ref="CT6:CT9" si="87">SUM(BQ6:CS6)</f>
        <v>0</v>
      </c>
      <c r="CU6" s="128">
        <f t="shared" ref="CU6:CU9" si="88">((EE6)*9.97%)*AF6</f>
        <v>0</v>
      </c>
      <c r="CV6" s="128"/>
      <c r="CW6" s="128">
        <f t="shared" ref="CW6:CW9" si="89">+(EE6)*5%*AF6</f>
        <v>0</v>
      </c>
      <c r="CX6" s="128"/>
      <c r="CY6" s="128">
        <f t="shared" ref="CY6:CY9" si="90">((EE6)*5.175%)*AF6</f>
        <v>0</v>
      </c>
      <c r="CZ6" s="128">
        <f t="shared" ref="CZ6:CZ9" si="91">((EB6*0.02)*3.25)*AF6</f>
        <v>0</v>
      </c>
      <c r="DA6" s="125"/>
      <c r="DB6" s="128"/>
      <c r="DC6" s="128">
        <f t="shared" ref="DC6:DC9" si="92">+(EB6)*5%*AF6</f>
        <v>0</v>
      </c>
      <c r="DD6" s="131">
        <f t="shared" ref="DD6:DD9" si="93">SUM(CU6:DC6)</f>
        <v>0</v>
      </c>
      <c r="DE6" s="128">
        <f t="shared" ref="DE6:DE9" si="94">EF6*4%</f>
        <v>0</v>
      </c>
      <c r="DF6" s="128">
        <f t="shared" ref="DF6:DF9" si="95">(BV6)*22%</f>
        <v>0</v>
      </c>
      <c r="DG6" s="131">
        <f t="shared" si="6"/>
        <v>0</v>
      </c>
      <c r="DH6" s="128">
        <f t="shared" ref="DH6:DH9" si="96">(AG6*AF6)*0.03</f>
        <v>0</v>
      </c>
      <c r="DI6" s="128">
        <f t="shared" ref="DI6:DI9" si="97">(AH6*AF6)*0.03</f>
        <v>0</v>
      </c>
      <c r="DJ6" s="128">
        <f t="shared" ref="DJ6:DJ9" si="98">DH6*20%</f>
        <v>0</v>
      </c>
      <c r="DK6" s="128">
        <f t="shared" ref="DK6:DK9" si="99">(((DH6+DI6)/AF6)/30)*5</f>
        <v>0</v>
      </c>
      <c r="DL6" s="128">
        <f t="shared" ref="DL6:DL9" si="100">(((DH6+DI6)/AF6)/30)*20</f>
        <v>0</v>
      </c>
      <c r="DM6" s="128">
        <f t="shared" ref="DM6:DM9" si="101">(((DH6+DI6)/AF6)/30)*30</f>
        <v>0</v>
      </c>
      <c r="DN6" s="128">
        <f t="shared" ref="DN6:DN9" si="102">((DH6+DI6)*0.02)*3.25</f>
        <v>0</v>
      </c>
      <c r="DO6" s="128">
        <f t="shared" ref="DO6:DO9" si="103">(((DH6+DI6)/AF6)/30)*9</f>
        <v>0</v>
      </c>
      <c r="DP6" s="128">
        <f t="shared" ref="DP6:DP9" si="104">(((DH6+DI6+DJ6)/AF6)/30)*24</f>
        <v>0</v>
      </c>
      <c r="DQ6" s="128">
        <f t="shared" ref="DQ6:DQ9" si="105">(((DH6+DI6+DJ6)/AF6)/30)*50</f>
        <v>0</v>
      </c>
      <c r="DR6" s="128">
        <f t="shared" ref="DR6:DR9" si="106">(DH6+DI6+DJ6)*9.97%</f>
        <v>0</v>
      </c>
      <c r="DS6" s="128"/>
      <c r="DT6" s="128">
        <f t="shared" ref="DT6:DT9" si="107">(DH6+DI6)*5%</f>
        <v>0</v>
      </c>
      <c r="DU6" s="128">
        <f t="shared" ref="DU6:DU9" si="108">(DH6+DI6+DJ6)*5%</f>
        <v>0</v>
      </c>
      <c r="DV6" s="128"/>
      <c r="DW6" s="128">
        <f t="shared" ref="DW6:DW9" si="109">(DH6+DI6+DJ6)*5.175%</f>
        <v>0</v>
      </c>
      <c r="DX6" s="131">
        <f t="shared" ref="DX6:DX9" si="110">SUM(DH6:DW6)</f>
        <v>0</v>
      </c>
      <c r="DY6" s="131">
        <f t="shared" ref="DY6:DY9" si="111">SUM(BP6,CT6,DD6,DX6)</f>
        <v>0</v>
      </c>
      <c r="DZ6" s="131">
        <f t="shared" ref="DZ6:DZ9" si="112">SUM(BP6,CT6,DD6,DX6+DG6)</f>
        <v>0</v>
      </c>
      <c r="EA6" s="132"/>
      <c r="EB6" s="128"/>
      <c r="EC6" s="128"/>
      <c r="ED6" s="128"/>
      <c r="EE6" s="128"/>
      <c r="EF6" s="128"/>
      <c r="EH6" s="122"/>
      <c r="EI6" s="122"/>
      <c r="EJ6" s="124"/>
      <c r="EK6" s="133">
        <f t="shared" ref="EK6:EK9" si="113">AY6</f>
        <v>0</v>
      </c>
      <c r="EL6" s="133">
        <f t="shared" ref="EL6:EL9" si="114">BQ6</f>
        <v>0</v>
      </c>
      <c r="EM6" s="133">
        <f t="shared" ref="EM6:EM9" si="115">AZ6</f>
        <v>0</v>
      </c>
      <c r="EN6" s="133">
        <f t="shared" ref="EN6:EN9" si="116">BR6</f>
        <v>0</v>
      </c>
      <c r="EO6" s="133">
        <f t="shared" ref="EO6:EO9" si="117">BC6</f>
        <v>0</v>
      </c>
      <c r="EP6" s="133">
        <f t="shared" ref="EP6:EP9" si="118">BA6</f>
        <v>0</v>
      </c>
      <c r="EQ6" s="133">
        <f t="shared" ref="EQ6:EQ9" si="119">BB6</f>
        <v>0</v>
      </c>
      <c r="ER6" s="133">
        <f t="shared" ref="ER6:ER9" si="120">BD6</f>
        <v>0</v>
      </c>
      <c r="ES6" s="133">
        <f t="shared" ref="ES6:ES9" si="121">BT6</f>
        <v>0</v>
      </c>
      <c r="ET6" s="133">
        <f t="shared" ref="ET6:ET9" si="122">BU6</f>
        <v>0</v>
      </c>
      <c r="EU6" s="133">
        <f t="shared" ref="EU6:EU9" si="123">BV6+CB6+BW6</f>
        <v>0</v>
      </c>
      <c r="EV6" s="133">
        <f t="shared" ref="EV6:EV9" si="124">BS6</f>
        <v>0</v>
      </c>
      <c r="EW6" s="133">
        <v>0</v>
      </c>
      <c r="EX6" s="133">
        <f t="shared" si="17"/>
        <v>0</v>
      </c>
      <c r="EY6" s="133">
        <f t="shared" ref="EY6:EY9" si="125">CA6</f>
        <v>0</v>
      </c>
      <c r="EZ6" s="133">
        <f t="shared" ref="EZ6:EZ9" si="126">BF6+BX6</f>
        <v>0</v>
      </c>
      <c r="FA6" s="133">
        <f t="shared" ref="FA6:FA9" si="127">BE6</f>
        <v>0</v>
      </c>
      <c r="FB6" s="133">
        <f t="shared" ref="FB6:FB9" si="128">BG6+BY6</f>
        <v>0</v>
      </c>
      <c r="FC6" s="133">
        <f t="shared" ref="FC6:FC9" si="129">BH6+BZ6</f>
        <v>0</v>
      </c>
      <c r="FD6" s="133">
        <f t="shared" ref="FD6:FD9" si="130">+BI6</f>
        <v>0</v>
      </c>
      <c r="FE6" s="133">
        <f t="shared" ref="FE6:FE9" si="131">+BJ6</f>
        <v>0</v>
      </c>
      <c r="FF6" s="133">
        <f t="shared" ref="FF6:FF9" si="132">CU6</f>
        <v>0</v>
      </c>
      <c r="FG6" s="133">
        <f t="shared" ref="FG6:FG9" si="133">CV6</f>
        <v>0</v>
      </c>
      <c r="FH6" s="133">
        <f t="shared" ref="FH6:FH9" si="134">DB6</f>
        <v>0</v>
      </c>
      <c r="FI6" s="133">
        <f t="shared" ref="FI6:FI9" si="135">CW6</f>
        <v>0</v>
      </c>
      <c r="FJ6" s="133">
        <f t="shared" ref="FJ6:FJ9" si="136">CX6</f>
        <v>0</v>
      </c>
      <c r="FK6" s="133">
        <f t="shared" ref="FK6:FK9" si="137">CY6</f>
        <v>0</v>
      </c>
      <c r="FL6" s="133">
        <f t="shared" ref="FL6:FL9" si="138">CZ6</f>
        <v>0</v>
      </c>
      <c r="FM6" s="133">
        <f t="shared" ref="FM6:FM9" si="139">DA6</f>
        <v>0</v>
      </c>
      <c r="FN6" s="133">
        <v>0</v>
      </c>
      <c r="FO6" s="133">
        <f t="shared" ref="FO6:FO9" si="140">DC6</f>
        <v>0</v>
      </c>
      <c r="FP6" s="133">
        <v>0</v>
      </c>
      <c r="FQ6" s="133">
        <f t="shared" ref="FQ6:FQ9" si="141">BK6+BL6</f>
        <v>0</v>
      </c>
      <c r="FR6" s="133">
        <f t="shared" ref="FR6:FR9" si="142">BN6</f>
        <v>0</v>
      </c>
      <c r="FS6" s="133">
        <f t="shared" ref="FS6:FS9" si="143">BM6</f>
        <v>0</v>
      </c>
      <c r="FT6" s="133">
        <f t="shared" ref="FT6:FT9" si="144">CE6</f>
        <v>0</v>
      </c>
      <c r="FU6" s="133">
        <f t="shared" ref="FU6:FU9" si="145">CF6</f>
        <v>0</v>
      </c>
      <c r="FV6" s="133">
        <f t="shared" ref="FV6:FV9" si="146">CG6</f>
        <v>0</v>
      </c>
      <c r="FW6" s="133">
        <f t="shared" ref="FW6:FW9" si="147">CI6</f>
        <v>0</v>
      </c>
      <c r="FX6" s="133">
        <f t="shared" ref="FX6:FX9" si="148">+CJ6</f>
        <v>0</v>
      </c>
      <c r="FY6" s="133">
        <f t="shared" ref="FY6:FY9" si="149">CH6</f>
        <v>0</v>
      </c>
      <c r="FZ6" s="133">
        <f t="shared" ref="FZ6:FZ9" si="150">CK6</f>
        <v>0</v>
      </c>
      <c r="GA6" s="133">
        <f t="shared" ref="GA6:GA9" si="151">CL6</f>
        <v>0</v>
      </c>
      <c r="GB6" s="133">
        <f t="shared" ref="GB6:GB9" si="152">CM6</f>
        <v>0</v>
      </c>
      <c r="GC6" s="133">
        <f t="shared" ref="GC6:GC9" si="153">BO6</f>
        <v>0</v>
      </c>
      <c r="GD6" s="133">
        <f t="shared" ref="GD6:GD9" si="154">CN6</f>
        <v>0</v>
      </c>
      <c r="GE6" s="133">
        <f t="shared" ref="GE6:GE9" si="155">CO6</f>
        <v>0</v>
      </c>
      <c r="GF6" s="133">
        <f t="shared" ref="GF6:GF9" si="156">CP6</f>
        <v>0</v>
      </c>
      <c r="GG6" s="133">
        <f t="shared" ref="GG6:GG9" si="157">CQ6</f>
        <v>0</v>
      </c>
      <c r="GH6" s="133">
        <v>0</v>
      </c>
      <c r="GI6" s="133">
        <f t="shared" ref="GI6:GI9" si="158">DX6</f>
        <v>0</v>
      </c>
      <c r="GJ6" s="133">
        <f t="shared" ref="GJ6:GJ9" si="159">CR6</f>
        <v>0</v>
      </c>
      <c r="GK6" s="133">
        <f t="shared" ref="GK6:GK9" si="160">CS6</f>
        <v>0</v>
      </c>
      <c r="GL6" s="133">
        <f t="shared" ref="GL6:GL9" si="161">SUM(EK6:GK6)</f>
        <v>0</v>
      </c>
      <c r="GM6" s="133">
        <f t="shared" ref="GM6:GM9" si="162">(GL6-SUM(FF6:FO6)-GG6)*0.03</f>
        <v>0</v>
      </c>
      <c r="GN6" s="133">
        <f t="shared" ref="GN6:GN9" si="163">DF6</f>
        <v>0</v>
      </c>
      <c r="GO6" s="132"/>
      <c r="GP6" s="125">
        <f t="shared" ref="GP6:GP9" si="164">ROUNDUP(EK6,0)</f>
        <v>0</v>
      </c>
      <c r="GQ6" s="125">
        <f t="shared" ref="GQ6:GQ9" si="165">ROUNDUP(EL6,0)</f>
        <v>0</v>
      </c>
      <c r="GR6" s="125">
        <f t="shared" ref="GR6:GR9" si="166">ROUNDUP(EM6,0)</f>
        <v>0</v>
      </c>
      <c r="GS6" s="125">
        <f t="shared" ref="GS6:GS9" si="167">ROUNDUP(EN6,0)</f>
        <v>0</v>
      </c>
      <c r="GT6" s="125">
        <f t="shared" ref="GT6:GT9" si="168">ROUNDUP(EO6,0)</f>
        <v>0</v>
      </c>
      <c r="GU6" s="125">
        <f t="shared" ref="GU6:GU9" si="169">ROUNDUP(EP6,0)</f>
        <v>0</v>
      </c>
      <c r="GV6" s="125">
        <f t="shared" ref="GV6:GV9" si="170">ROUNDUP(EQ6,0)</f>
        <v>0</v>
      </c>
      <c r="GW6" s="125">
        <f t="shared" ref="GW6:GW9" si="171">ROUNDUP(ER6,0)</f>
        <v>0</v>
      </c>
      <c r="GX6" s="125">
        <f t="shared" ref="GX6:GX9" si="172">ROUNDUP(ES6,0)</f>
        <v>0</v>
      </c>
      <c r="GY6" s="125">
        <f t="shared" ref="GY6:GY9" si="173">ROUNDUP(ET6,0)</f>
        <v>0</v>
      </c>
      <c r="GZ6" s="125">
        <f t="shared" ref="GZ6:GZ9" si="174">ROUNDUP(EU6,0)</f>
        <v>0</v>
      </c>
      <c r="HA6" s="125">
        <f t="shared" ref="HA6:HA9" si="175">ROUNDUP(EV6,0)</f>
        <v>0</v>
      </c>
      <c r="HB6" s="125">
        <f t="shared" ref="HB6:HB9" si="176">ROUNDUP(EW6,0)</f>
        <v>0</v>
      </c>
      <c r="HC6" s="125">
        <f t="shared" ref="HC6:HC9" si="177">ROUNDUP(EX6,0)</f>
        <v>0</v>
      </c>
      <c r="HD6" s="125">
        <f t="shared" ref="HD6:HD9" si="178">ROUNDUP(EY6,0)</f>
        <v>0</v>
      </c>
      <c r="HE6" s="125">
        <f t="shared" ref="HE6:HE9" si="179">ROUNDUP(EZ6,0)</f>
        <v>0</v>
      </c>
      <c r="HF6" s="125">
        <f t="shared" ref="HF6:HF9" si="180">ROUNDUP(FA6,0)</f>
        <v>0</v>
      </c>
      <c r="HG6" s="125">
        <f t="shared" ref="HG6:HG9" si="181">ROUNDUP(FB6,0)</f>
        <v>0</v>
      </c>
      <c r="HH6" s="125">
        <f t="shared" ref="HH6:HH9" si="182">ROUNDUP(FC6,0)</f>
        <v>0</v>
      </c>
      <c r="HI6" s="125">
        <f t="shared" ref="HI6:HI9" si="183">ROUNDUP(FD6,0)</f>
        <v>0</v>
      </c>
      <c r="HJ6" s="125">
        <f t="shared" ref="HJ6:HJ9" si="184">ROUNDUP(FE6,0)</f>
        <v>0</v>
      </c>
      <c r="HK6" s="125">
        <f t="shared" ref="HK6:HK9" si="185">ROUNDUP(FF6,0)</f>
        <v>0</v>
      </c>
      <c r="HL6" s="125">
        <f t="shared" ref="HL6:HL9" si="186">ROUNDUP(FG6,0)</f>
        <v>0</v>
      </c>
      <c r="HM6" s="125">
        <f t="shared" ref="HM6:HM9" si="187">ROUNDUP(FH6,0)</f>
        <v>0</v>
      </c>
      <c r="HN6" s="125">
        <f t="shared" ref="HN6:HN9" si="188">ROUNDUP(FI6,0)</f>
        <v>0</v>
      </c>
      <c r="HO6" s="125">
        <f t="shared" ref="HO6:HO9" si="189">ROUNDUP(FJ6,0)</f>
        <v>0</v>
      </c>
      <c r="HP6" s="125">
        <f t="shared" ref="HP6:HP9" si="190">ROUNDUP(FK6,0)</f>
        <v>0</v>
      </c>
      <c r="HQ6" s="125">
        <f t="shared" ref="HQ6:HQ9" si="191">ROUNDUP(FL6,0)</f>
        <v>0</v>
      </c>
      <c r="HR6" s="125">
        <f t="shared" ref="HR6:HR9" si="192">ROUNDUP(FM6,0)</f>
        <v>0</v>
      </c>
      <c r="HS6" s="125">
        <f t="shared" ref="HS6:HS9" si="193">ROUNDUP(FN6,0)</f>
        <v>0</v>
      </c>
      <c r="HT6" s="125">
        <f t="shared" ref="HT6:HT9" si="194">ROUNDUP(FO6,0)</f>
        <v>0</v>
      </c>
      <c r="HU6" s="125">
        <f t="shared" ref="HU6:HU9" si="195">ROUNDUP(FP6,0)</f>
        <v>0</v>
      </c>
      <c r="HV6" s="125">
        <f t="shared" ref="HV6:HV9" si="196">ROUNDUP(FQ6,0)</f>
        <v>0</v>
      </c>
      <c r="HW6" s="125">
        <f t="shared" ref="HW6:HW9" si="197">ROUNDUP(FR6,0)</f>
        <v>0</v>
      </c>
      <c r="HX6" s="125">
        <f t="shared" ref="HX6:HX9" si="198">ROUNDUP(FS6,0)</f>
        <v>0</v>
      </c>
      <c r="HY6" s="125">
        <f t="shared" ref="HY6:HY9" si="199">ROUNDUP(FT6,0)</f>
        <v>0</v>
      </c>
      <c r="HZ6" s="125">
        <f t="shared" ref="HZ6:HZ9" si="200">ROUNDUP(FU6,0)</f>
        <v>0</v>
      </c>
      <c r="IA6" s="125">
        <f t="shared" ref="IA6:IA9" si="201">ROUNDUP(FV6,0)</f>
        <v>0</v>
      </c>
      <c r="IB6" s="125">
        <f t="shared" ref="IB6:IB9" si="202">ROUNDUP(FW6,0)</f>
        <v>0</v>
      </c>
      <c r="IC6" s="125">
        <f t="shared" ref="IC6:IC9" si="203">ROUNDUP(FX6,0)</f>
        <v>0</v>
      </c>
      <c r="ID6" s="125">
        <f t="shared" ref="ID6:ID9" si="204">ROUNDUP(FY6,0)</f>
        <v>0</v>
      </c>
      <c r="IE6" s="125">
        <f t="shared" ref="IE6:IE9" si="205">ROUNDUP(FZ6,0)</f>
        <v>0</v>
      </c>
      <c r="IF6" s="125">
        <f t="shared" ref="IF6:IF9" si="206">ROUNDUP(GA6,0)</f>
        <v>0</v>
      </c>
      <c r="IG6" s="125">
        <f t="shared" ref="IG6:IG9" si="207">ROUNDUP(GB6,0)</f>
        <v>0</v>
      </c>
      <c r="IH6" s="125">
        <f t="shared" ref="IH6:IH9" si="208">ROUNDUP(GC6,0)</f>
        <v>0</v>
      </c>
      <c r="II6" s="125">
        <f t="shared" ref="II6:II9" si="209">ROUNDUP(GD6,0)</f>
        <v>0</v>
      </c>
      <c r="IJ6" s="125">
        <f t="shared" ref="IJ6:IJ9" si="210">ROUNDUP(GE6,0)</f>
        <v>0</v>
      </c>
      <c r="IK6" s="125">
        <f t="shared" ref="IK6:IK9" si="211">ROUNDUP(GF6,0)</f>
        <v>0</v>
      </c>
      <c r="IL6" s="125">
        <f t="shared" ref="IL6:IL9" si="212">ROUNDUP(GG6,0)</f>
        <v>0</v>
      </c>
      <c r="IM6" s="125">
        <f t="shared" ref="IM6:IM9" si="213">ROUNDUP(GH6,0)</f>
        <v>0</v>
      </c>
      <c r="IN6" s="125">
        <f t="shared" ref="IN6:IN9" si="214">ROUNDUP(GI6,0)</f>
        <v>0</v>
      </c>
      <c r="IO6" s="125">
        <f t="shared" ref="IO6:IO9" si="215">ROUNDUP(GJ6,0)</f>
        <v>0</v>
      </c>
      <c r="IP6" s="125">
        <f t="shared" ref="IP6:IP9" si="216">ROUNDUP(GK6,0)</f>
        <v>0</v>
      </c>
      <c r="IQ6" s="125">
        <f t="shared" ref="IQ6:IQ9" si="217">SUM(GP6:IP6)</f>
        <v>0</v>
      </c>
      <c r="IR6" s="125">
        <f t="shared" ref="IR6:IR9" si="218">ROUNDUP(GM6,0)</f>
        <v>0</v>
      </c>
      <c r="IS6" s="125">
        <f t="shared" ref="IS6:IS9" si="219">ROUNDUP(GN6,0)</f>
        <v>0</v>
      </c>
    </row>
    <row r="7" spans="1:255" s="126" customFormat="1" ht="20.399999999999999" customHeight="1" x14ac:dyDescent="0.3">
      <c r="A7" s="122">
        <v>3</v>
      </c>
      <c r="B7" s="122" t="s">
        <v>253</v>
      </c>
      <c r="C7" s="123" t="s">
        <v>254</v>
      </c>
      <c r="D7" s="122">
        <v>1304</v>
      </c>
      <c r="E7" s="122" t="s">
        <v>277</v>
      </c>
      <c r="F7" s="122" t="s">
        <v>273</v>
      </c>
      <c r="G7" s="122" t="s">
        <v>256</v>
      </c>
      <c r="H7" s="122" t="s">
        <v>257</v>
      </c>
      <c r="I7" s="122" t="str">
        <f t="shared" si="55"/>
        <v>21111.06.1.06.1304.P003C0200002.04-001</v>
      </c>
      <c r="J7" s="122">
        <v>1358</v>
      </c>
      <c r="K7" s="122">
        <v>25</v>
      </c>
      <c r="L7" s="122">
        <v>8</v>
      </c>
      <c r="M7" s="147" t="s">
        <v>259</v>
      </c>
      <c r="N7" s="122" t="s">
        <v>259</v>
      </c>
      <c r="O7" s="122" t="s">
        <v>260</v>
      </c>
      <c r="P7" s="138" t="str">
        <f t="shared" si="56"/>
        <v xml:space="preserve">XXXX XXXX XXXXX XXXX </v>
      </c>
      <c r="Q7" s="137" t="s">
        <v>96</v>
      </c>
      <c r="R7" s="122">
        <v>500</v>
      </c>
      <c r="S7" s="122" t="s">
        <v>261</v>
      </c>
      <c r="T7" s="122" t="s">
        <v>268</v>
      </c>
      <c r="U7" s="141">
        <v>43937</v>
      </c>
      <c r="V7" s="141">
        <v>44774</v>
      </c>
      <c r="W7" s="216">
        <v>2</v>
      </c>
      <c r="X7" s="138" t="s">
        <v>262</v>
      </c>
      <c r="Y7" s="138" t="s">
        <v>263</v>
      </c>
      <c r="Z7" s="138">
        <v>2</v>
      </c>
      <c r="AA7" s="138" t="s">
        <v>264</v>
      </c>
      <c r="AB7" s="138" t="s">
        <v>265</v>
      </c>
      <c r="AC7" s="138"/>
      <c r="AD7" s="138" t="s">
        <v>97</v>
      </c>
      <c r="AE7" s="138">
        <v>0</v>
      </c>
      <c r="AF7" s="138">
        <v>7</v>
      </c>
      <c r="AG7" s="136">
        <v>0</v>
      </c>
      <c r="AH7" s="136">
        <v>0</v>
      </c>
      <c r="AI7" s="136">
        <v>0</v>
      </c>
      <c r="AJ7" s="136">
        <v>0</v>
      </c>
      <c r="AK7" s="136">
        <v>0</v>
      </c>
      <c r="AL7" s="136">
        <v>0</v>
      </c>
      <c r="AM7" s="136">
        <v>0</v>
      </c>
      <c r="AN7" s="136">
        <v>0</v>
      </c>
      <c r="AO7" s="136">
        <v>0</v>
      </c>
      <c r="AP7" s="136">
        <v>0</v>
      </c>
      <c r="AQ7" s="136">
        <v>0</v>
      </c>
      <c r="AR7" s="136">
        <v>0</v>
      </c>
      <c r="AS7" s="136">
        <v>0</v>
      </c>
      <c r="AT7" s="136">
        <v>0</v>
      </c>
      <c r="AU7" s="136">
        <v>0</v>
      </c>
      <c r="AV7" s="136">
        <v>0</v>
      </c>
      <c r="AW7" s="136">
        <v>0</v>
      </c>
      <c r="AX7" s="127">
        <f t="shared" si="57"/>
        <v>0</v>
      </c>
      <c r="AY7" s="128">
        <f t="shared" si="58"/>
        <v>0</v>
      </c>
      <c r="AZ7" s="128">
        <f t="shared" si="59"/>
        <v>0</v>
      </c>
      <c r="BA7" s="128">
        <f t="shared" si="60"/>
        <v>0</v>
      </c>
      <c r="BB7" s="128">
        <f t="shared" si="61"/>
        <v>0</v>
      </c>
      <c r="BC7" s="128">
        <f t="shared" si="62"/>
        <v>0</v>
      </c>
      <c r="BD7" s="128">
        <f t="shared" si="63"/>
        <v>0</v>
      </c>
      <c r="BE7" s="128">
        <f t="shared" si="64"/>
        <v>0</v>
      </c>
      <c r="BF7" s="128">
        <f t="shared" si="65"/>
        <v>0</v>
      </c>
      <c r="BG7" s="128">
        <f t="shared" si="66"/>
        <v>0</v>
      </c>
      <c r="BH7" s="128">
        <f t="shared" si="67"/>
        <v>0</v>
      </c>
      <c r="BI7" s="128">
        <f t="shared" si="68"/>
        <v>0</v>
      </c>
      <c r="BJ7" s="128">
        <f t="shared" si="69"/>
        <v>0</v>
      </c>
      <c r="BK7" s="128">
        <f t="shared" si="70"/>
        <v>0</v>
      </c>
      <c r="BL7" s="128">
        <f t="shared" si="71"/>
        <v>0</v>
      </c>
      <c r="BM7" s="128">
        <f t="shared" si="72"/>
        <v>0</v>
      </c>
      <c r="BN7" s="128">
        <f t="shared" si="73"/>
        <v>0</v>
      </c>
      <c r="BO7" s="128">
        <f t="shared" si="74"/>
        <v>0</v>
      </c>
      <c r="BP7" s="127">
        <f t="shared" si="75"/>
        <v>0</v>
      </c>
      <c r="BQ7" s="128">
        <f t="shared" si="76"/>
        <v>0</v>
      </c>
      <c r="BR7" s="128">
        <f t="shared" si="77"/>
        <v>0</v>
      </c>
      <c r="BS7" s="128">
        <f t="shared" si="78"/>
        <v>0</v>
      </c>
      <c r="BT7" s="128"/>
      <c r="BU7" s="128"/>
      <c r="BV7" s="128">
        <f t="shared" si="79"/>
        <v>0</v>
      </c>
      <c r="BW7" s="128">
        <f t="shared" si="80"/>
        <v>0</v>
      </c>
      <c r="BX7" s="128">
        <f t="shared" si="81"/>
        <v>0</v>
      </c>
      <c r="BY7" s="128">
        <f t="shared" si="82"/>
        <v>0</v>
      </c>
      <c r="BZ7" s="128">
        <f t="shared" si="83"/>
        <v>0</v>
      </c>
      <c r="CA7" s="125"/>
      <c r="CB7" s="125"/>
      <c r="CC7" s="128"/>
      <c r="CD7" s="125"/>
      <c r="CE7" s="125"/>
      <c r="CF7" s="129"/>
      <c r="CG7" s="128"/>
      <c r="CH7" s="128"/>
      <c r="CI7" s="125"/>
      <c r="CJ7" s="128"/>
      <c r="CK7" s="125"/>
      <c r="CL7" s="125"/>
      <c r="CM7" s="125"/>
      <c r="CN7" s="128"/>
      <c r="CO7" s="128"/>
      <c r="CP7" s="128">
        <f t="shared" si="84"/>
        <v>0</v>
      </c>
      <c r="CQ7" s="130"/>
      <c r="CR7" s="128">
        <f t="shared" si="85"/>
        <v>0</v>
      </c>
      <c r="CS7" s="128">
        <f t="shared" si="86"/>
        <v>0</v>
      </c>
      <c r="CT7" s="131">
        <f t="shared" si="87"/>
        <v>0</v>
      </c>
      <c r="CU7" s="128">
        <f t="shared" si="88"/>
        <v>0</v>
      </c>
      <c r="CV7" s="128"/>
      <c r="CW7" s="128">
        <f t="shared" si="89"/>
        <v>0</v>
      </c>
      <c r="CX7" s="128"/>
      <c r="CY7" s="128">
        <f t="shared" si="90"/>
        <v>0</v>
      </c>
      <c r="CZ7" s="128">
        <f t="shared" si="91"/>
        <v>0</v>
      </c>
      <c r="DA7" s="125"/>
      <c r="DB7" s="128"/>
      <c r="DC7" s="128">
        <f t="shared" si="92"/>
        <v>0</v>
      </c>
      <c r="DD7" s="131">
        <f t="shared" si="93"/>
        <v>0</v>
      </c>
      <c r="DE7" s="128">
        <f t="shared" si="94"/>
        <v>0</v>
      </c>
      <c r="DF7" s="128">
        <f t="shared" si="95"/>
        <v>0</v>
      </c>
      <c r="DG7" s="131">
        <f t="shared" si="6"/>
        <v>0</v>
      </c>
      <c r="DH7" s="128">
        <f t="shared" si="96"/>
        <v>0</v>
      </c>
      <c r="DI7" s="128">
        <f t="shared" si="97"/>
        <v>0</v>
      </c>
      <c r="DJ7" s="128">
        <f t="shared" si="98"/>
        <v>0</v>
      </c>
      <c r="DK7" s="128">
        <f t="shared" si="99"/>
        <v>0</v>
      </c>
      <c r="DL7" s="128">
        <f t="shared" si="100"/>
        <v>0</v>
      </c>
      <c r="DM7" s="128">
        <f t="shared" si="101"/>
        <v>0</v>
      </c>
      <c r="DN7" s="128">
        <f t="shared" si="102"/>
        <v>0</v>
      </c>
      <c r="DO7" s="128">
        <f t="shared" si="103"/>
        <v>0</v>
      </c>
      <c r="DP7" s="128">
        <f t="shared" si="104"/>
        <v>0</v>
      </c>
      <c r="DQ7" s="128">
        <f t="shared" si="105"/>
        <v>0</v>
      </c>
      <c r="DR7" s="128">
        <f t="shared" si="106"/>
        <v>0</v>
      </c>
      <c r="DS7" s="128"/>
      <c r="DT7" s="128">
        <f t="shared" si="107"/>
        <v>0</v>
      </c>
      <c r="DU7" s="128">
        <f t="shared" si="108"/>
        <v>0</v>
      </c>
      <c r="DV7" s="128"/>
      <c r="DW7" s="128">
        <f t="shared" si="109"/>
        <v>0</v>
      </c>
      <c r="DX7" s="131">
        <f t="shared" si="110"/>
        <v>0</v>
      </c>
      <c r="DY7" s="131">
        <f t="shared" si="111"/>
        <v>0</v>
      </c>
      <c r="DZ7" s="131">
        <f t="shared" si="112"/>
        <v>0</v>
      </c>
      <c r="EA7" s="132"/>
      <c r="EB7" s="128"/>
      <c r="EC7" s="128"/>
      <c r="ED7" s="128"/>
      <c r="EE7" s="128"/>
      <c r="EF7" s="128"/>
      <c r="EH7" s="122"/>
      <c r="EI7" s="122"/>
      <c r="EJ7" s="124"/>
      <c r="EK7" s="133">
        <f t="shared" si="113"/>
        <v>0</v>
      </c>
      <c r="EL7" s="133">
        <f t="shared" si="114"/>
        <v>0</v>
      </c>
      <c r="EM7" s="133">
        <f t="shared" si="115"/>
        <v>0</v>
      </c>
      <c r="EN7" s="133">
        <f t="shared" si="116"/>
        <v>0</v>
      </c>
      <c r="EO7" s="133">
        <f t="shared" si="117"/>
        <v>0</v>
      </c>
      <c r="EP7" s="133">
        <f t="shared" si="118"/>
        <v>0</v>
      </c>
      <c r="EQ7" s="133">
        <f t="shared" si="119"/>
        <v>0</v>
      </c>
      <c r="ER7" s="133">
        <f t="shared" si="120"/>
        <v>0</v>
      </c>
      <c r="ES7" s="133">
        <f t="shared" si="121"/>
        <v>0</v>
      </c>
      <c r="ET7" s="133">
        <f t="shared" si="122"/>
        <v>0</v>
      </c>
      <c r="EU7" s="133">
        <f t="shared" si="123"/>
        <v>0</v>
      </c>
      <c r="EV7" s="133">
        <f t="shared" si="124"/>
        <v>0</v>
      </c>
      <c r="EW7" s="133">
        <v>0</v>
      </c>
      <c r="EX7" s="133">
        <f t="shared" si="17"/>
        <v>0</v>
      </c>
      <c r="EY7" s="133">
        <f t="shared" si="125"/>
        <v>0</v>
      </c>
      <c r="EZ7" s="133">
        <f t="shared" si="126"/>
        <v>0</v>
      </c>
      <c r="FA7" s="133">
        <f t="shared" si="127"/>
        <v>0</v>
      </c>
      <c r="FB7" s="133">
        <f t="shared" si="128"/>
        <v>0</v>
      </c>
      <c r="FC7" s="133">
        <f t="shared" si="129"/>
        <v>0</v>
      </c>
      <c r="FD7" s="133">
        <f t="shared" si="130"/>
        <v>0</v>
      </c>
      <c r="FE7" s="133">
        <f t="shared" si="131"/>
        <v>0</v>
      </c>
      <c r="FF7" s="133">
        <f t="shared" si="132"/>
        <v>0</v>
      </c>
      <c r="FG7" s="133">
        <f t="shared" si="133"/>
        <v>0</v>
      </c>
      <c r="FH7" s="133">
        <f t="shared" si="134"/>
        <v>0</v>
      </c>
      <c r="FI7" s="133">
        <f t="shared" si="135"/>
        <v>0</v>
      </c>
      <c r="FJ7" s="133">
        <f t="shared" si="136"/>
        <v>0</v>
      </c>
      <c r="FK7" s="133">
        <f t="shared" si="137"/>
        <v>0</v>
      </c>
      <c r="FL7" s="133">
        <f t="shared" si="138"/>
        <v>0</v>
      </c>
      <c r="FM7" s="133">
        <f t="shared" si="139"/>
        <v>0</v>
      </c>
      <c r="FN7" s="133">
        <v>0</v>
      </c>
      <c r="FO7" s="133">
        <f t="shared" si="140"/>
        <v>0</v>
      </c>
      <c r="FP7" s="133">
        <v>0</v>
      </c>
      <c r="FQ7" s="133">
        <f t="shared" si="141"/>
        <v>0</v>
      </c>
      <c r="FR7" s="133">
        <f t="shared" si="142"/>
        <v>0</v>
      </c>
      <c r="FS7" s="133">
        <f t="shared" si="143"/>
        <v>0</v>
      </c>
      <c r="FT7" s="133">
        <f t="shared" si="144"/>
        <v>0</v>
      </c>
      <c r="FU7" s="133">
        <f t="shared" si="145"/>
        <v>0</v>
      </c>
      <c r="FV7" s="133">
        <f t="shared" si="146"/>
        <v>0</v>
      </c>
      <c r="FW7" s="133">
        <f t="shared" si="147"/>
        <v>0</v>
      </c>
      <c r="FX7" s="133">
        <f t="shared" si="148"/>
        <v>0</v>
      </c>
      <c r="FY7" s="133">
        <f t="shared" si="149"/>
        <v>0</v>
      </c>
      <c r="FZ7" s="133">
        <f t="shared" si="150"/>
        <v>0</v>
      </c>
      <c r="GA7" s="133">
        <f t="shared" si="151"/>
        <v>0</v>
      </c>
      <c r="GB7" s="133">
        <f t="shared" si="152"/>
        <v>0</v>
      </c>
      <c r="GC7" s="133">
        <f t="shared" si="153"/>
        <v>0</v>
      </c>
      <c r="GD7" s="133">
        <f t="shared" si="154"/>
        <v>0</v>
      </c>
      <c r="GE7" s="133">
        <f t="shared" si="155"/>
        <v>0</v>
      </c>
      <c r="GF7" s="133">
        <f t="shared" si="156"/>
        <v>0</v>
      </c>
      <c r="GG7" s="133">
        <f t="shared" si="157"/>
        <v>0</v>
      </c>
      <c r="GH7" s="133">
        <v>0</v>
      </c>
      <c r="GI7" s="133">
        <f t="shared" si="158"/>
        <v>0</v>
      </c>
      <c r="GJ7" s="133">
        <f t="shared" si="159"/>
        <v>0</v>
      </c>
      <c r="GK7" s="133">
        <f t="shared" si="160"/>
        <v>0</v>
      </c>
      <c r="GL7" s="133">
        <f t="shared" si="161"/>
        <v>0</v>
      </c>
      <c r="GM7" s="133">
        <f t="shared" si="162"/>
        <v>0</v>
      </c>
      <c r="GN7" s="133">
        <f t="shared" si="163"/>
        <v>0</v>
      </c>
      <c r="GO7" s="132"/>
      <c r="GP7" s="125">
        <f t="shared" si="164"/>
        <v>0</v>
      </c>
      <c r="GQ7" s="125">
        <f t="shared" si="165"/>
        <v>0</v>
      </c>
      <c r="GR7" s="125">
        <f t="shared" si="166"/>
        <v>0</v>
      </c>
      <c r="GS7" s="125">
        <f t="shared" si="167"/>
        <v>0</v>
      </c>
      <c r="GT7" s="125">
        <f t="shared" si="168"/>
        <v>0</v>
      </c>
      <c r="GU7" s="125">
        <f t="shared" si="169"/>
        <v>0</v>
      </c>
      <c r="GV7" s="125">
        <f t="shared" si="170"/>
        <v>0</v>
      </c>
      <c r="GW7" s="125">
        <f t="shared" si="171"/>
        <v>0</v>
      </c>
      <c r="GX7" s="125">
        <f t="shared" si="172"/>
        <v>0</v>
      </c>
      <c r="GY7" s="125">
        <f t="shared" si="173"/>
        <v>0</v>
      </c>
      <c r="GZ7" s="125">
        <f t="shared" si="174"/>
        <v>0</v>
      </c>
      <c r="HA7" s="125">
        <f t="shared" si="175"/>
        <v>0</v>
      </c>
      <c r="HB7" s="125">
        <f t="shared" si="176"/>
        <v>0</v>
      </c>
      <c r="HC7" s="125">
        <f t="shared" si="177"/>
        <v>0</v>
      </c>
      <c r="HD7" s="125">
        <f t="shared" si="178"/>
        <v>0</v>
      </c>
      <c r="HE7" s="125">
        <f t="shared" si="179"/>
        <v>0</v>
      </c>
      <c r="HF7" s="125">
        <f t="shared" si="180"/>
        <v>0</v>
      </c>
      <c r="HG7" s="125">
        <f t="shared" si="181"/>
        <v>0</v>
      </c>
      <c r="HH7" s="125">
        <f t="shared" si="182"/>
        <v>0</v>
      </c>
      <c r="HI7" s="125">
        <f t="shared" si="183"/>
        <v>0</v>
      </c>
      <c r="HJ7" s="125">
        <f t="shared" si="184"/>
        <v>0</v>
      </c>
      <c r="HK7" s="125">
        <f t="shared" si="185"/>
        <v>0</v>
      </c>
      <c r="HL7" s="125">
        <f t="shared" si="186"/>
        <v>0</v>
      </c>
      <c r="HM7" s="125">
        <f t="shared" si="187"/>
        <v>0</v>
      </c>
      <c r="HN7" s="125">
        <f t="shared" si="188"/>
        <v>0</v>
      </c>
      <c r="HO7" s="125">
        <f t="shared" si="189"/>
        <v>0</v>
      </c>
      <c r="HP7" s="125">
        <f t="shared" si="190"/>
        <v>0</v>
      </c>
      <c r="HQ7" s="125">
        <f t="shared" si="191"/>
        <v>0</v>
      </c>
      <c r="HR7" s="125">
        <f t="shared" si="192"/>
        <v>0</v>
      </c>
      <c r="HS7" s="125">
        <f t="shared" si="193"/>
        <v>0</v>
      </c>
      <c r="HT7" s="125">
        <f t="shared" si="194"/>
        <v>0</v>
      </c>
      <c r="HU7" s="125">
        <f t="shared" si="195"/>
        <v>0</v>
      </c>
      <c r="HV7" s="125">
        <f t="shared" si="196"/>
        <v>0</v>
      </c>
      <c r="HW7" s="125">
        <f t="shared" si="197"/>
        <v>0</v>
      </c>
      <c r="HX7" s="125">
        <f t="shared" si="198"/>
        <v>0</v>
      </c>
      <c r="HY7" s="125">
        <f t="shared" si="199"/>
        <v>0</v>
      </c>
      <c r="HZ7" s="125">
        <f t="shared" si="200"/>
        <v>0</v>
      </c>
      <c r="IA7" s="125">
        <f t="shared" si="201"/>
        <v>0</v>
      </c>
      <c r="IB7" s="125">
        <f t="shared" si="202"/>
        <v>0</v>
      </c>
      <c r="IC7" s="125">
        <f t="shared" si="203"/>
        <v>0</v>
      </c>
      <c r="ID7" s="125">
        <f t="shared" si="204"/>
        <v>0</v>
      </c>
      <c r="IE7" s="125">
        <f t="shared" si="205"/>
        <v>0</v>
      </c>
      <c r="IF7" s="125">
        <f t="shared" si="206"/>
        <v>0</v>
      </c>
      <c r="IG7" s="125">
        <f t="shared" si="207"/>
        <v>0</v>
      </c>
      <c r="IH7" s="125">
        <f t="shared" si="208"/>
        <v>0</v>
      </c>
      <c r="II7" s="125">
        <f t="shared" si="209"/>
        <v>0</v>
      </c>
      <c r="IJ7" s="125">
        <f t="shared" si="210"/>
        <v>0</v>
      </c>
      <c r="IK7" s="125">
        <f t="shared" si="211"/>
        <v>0</v>
      </c>
      <c r="IL7" s="125">
        <f t="shared" si="212"/>
        <v>0</v>
      </c>
      <c r="IM7" s="125">
        <f t="shared" si="213"/>
        <v>0</v>
      </c>
      <c r="IN7" s="125">
        <f t="shared" si="214"/>
        <v>0</v>
      </c>
      <c r="IO7" s="125">
        <f t="shared" si="215"/>
        <v>0</v>
      </c>
      <c r="IP7" s="125">
        <f t="shared" si="216"/>
        <v>0</v>
      </c>
      <c r="IQ7" s="125">
        <f t="shared" si="217"/>
        <v>0</v>
      </c>
      <c r="IR7" s="125">
        <f t="shared" si="218"/>
        <v>0</v>
      </c>
      <c r="IS7" s="125">
        <f t="shared" si="219"/>
        <v>0</v>
      </c>
    </row>
    <row r="8" spans="1:255" s="3" customFormat="1" ht="14.4" x14ac:dyDescent="0.3">
      <c r="A8" s="122">
        <v>4</v>
      </c>
      <c r="B8" s="122" t="s">
        <v>253</v>
      </c>
      <c r="C8" s="123" t="s">
        <v>254</v>
      </c>
      <c r="D8" s="122">
        <v>1304</v>
      </c>
      <c r="E8" s="122" t="s">
        <v>277</v>
      </c>
      <c r="F8" s="122" t="s">
        <v>274</v>
      </c>
      <c r="G8" s="122" t="s">
        <v>256</v>
      </c>
      <c r="H8" s="122" t="s">
        <v>257</v>
      </c>
      <c r="I8" s="122" t="str">
        <f t="shared" si="55"/>
        <v>21111.06.1.06.1304.P003C0200003.04-001</v>
      </c>
      <c r="J8" s="122">
        <v>1358</v>
      </c>
      <c r="K8" s="122">
        <v>25</v>
      </c>
      <c r="L8" s="122">
        <v>8</v>
      </c>
      <c r="M8" s="147" t="s">
        <v>259</v>
      </c>
      <c r="N8" s="122" t="s">
        <v>259</v>
      </c>
      <c r="O8" s="122" t="s">
        <v>260</v>
      </c>
      <c r="P8" s="138" t="str">
        <f t="shared" si="56"/>
        <v xml:space="preserve">XXXX XXXX XXXXX XXXX </v>
      </c>
      <c r="Q8" s="137" t="s">
        <v>96</v>
      </c>
      <c r="R8" s="122">
        <v>700</v>
      </c>
      <c r="S8" s="122" t="s">
        <v>103</v>
      </c>
      <c r="T8" s="122" t="s">
        <v>103</v>
      </c>
      <c r="U8" s="141">
        <v>43937</v>
      </c>
      <c r="V8" s="141">
        <v>44774</v>
      </c>
      <c r="W8" s="216">
        <v>2</v>
      </c>
      <c r="X8" s="138" t="s">
        <v>262</v>
      </c>
      <c r="Y8" s="138" t="s">
        <v>263</v>
      </c>
      <c r="Z8" s="138">
        <v>5</v>
      </c>
      <c r="AA8" s="138" t="s">
        <v>264</v>
      </c>
      <c r="AB8" s="138" t="s">
        <v>265</v>
      </c>
      <c r="AC8" s="138"/>
      <c r="AD8" s="138" t="s">
        <v>97</v>
      </c>
      <c r="AE8" s="138">
        <v>0</v>
      </c>
      <c r="AF8" s="138">
        <v>7</v>
      </c>
      <c r="AG8" s="136">
        <v>0</v>
      </c>
      <c r="AH8" s="136">
        <v>0</v>
      </c>
      <c r="AI8" s="136">
        <v>0</v>
      </c>
      <c r="AJ8" s="136">
        <v>0</v>
      </c>
      <c r="AK8" s="136">
        <v>0</v>
      </c>
      <c r="AL8" s="136">
        <v>0</v>
      </c>
      <c r="AM8" s="136">
        <v>0</v>
      </c>
      <c r="AN8" s="136">
        <v>0</v>
      </c>
      <c r="AO8" s="136">
        <v>0</v>
      </c>
      <c r="AP8" s="136">
        <v>0</v>
      </c>
      <c r="AQ8" s="136">
        <v>0</v>
      </c>
      <c r="AR8" s="136">
        <v>0</v>
      </c>
      <c r="AS8" s="136">
        <v>0</v>
      </c>
      <c r="AT8" s="136">
        <v>0</v>
      </c>
      <c r="AU8" s="136">
        <v>0</v>
      </c>
      <c r="AV8" s="136">
        <v>0</v>
      </c>
      <c r="AW8" s="136">
        <v>0</v>
      </c>
      <c r="AX8" s="127">
        <f t="shared" si="57"/>
        <v>0</v>
      </c>
      <c r="AY8" s="128">
        <f t="shared" si="58"/>
        <v>0</v>
      </c>
      <c r="AZ8" s="128">
        <f t="shared" si="59"/>
        <v>0</v>
      </c>
      <c r="BA8" s="128">
        <f t="shared" si="60"/>
        <v>0</v>
      </c>
      <c r="BB8" s="128">
        <f t="shared" si="61"/>
        <v>0</v>
      </c>
      <c r="BC8" s="128">
        <f t="shared" si="62"/>
        <v>0</v>
      </c>
      <c r="BD8" s="128">
        <f t="shared" si="63"/>
        <v>0</v>
      </c>
      <c r="BE8" s="128">
        <f t="shared" si="64"/>
        <v>0</v>
      </c>
      <c r="BF8" s="128">
        <f t="shared" si="65"/>
        <v>0</v>
      </c>
      <c r="BG8" s="128">
        <f t="shared" si="66"/>
        <v>0</v>
      </c>
      <c r="BH8" s="128">
        <f t="shared" si="67"/>
        <v>0</v>
      </c>
      <c r="BI8" s="128">
        <f t="shared" si="68"/>
        <v>0</v>
      </c>
      <c r="BJ8" s="128">
        <f t="shared" si="69"/>
        <v>0</v>
      </c>
      <c r="BK8" s="128">
        <f t="shared" si="70"/>
        <v>0</v>
      </c>
      <c r="BL8" s="128">
        <f t="shared" si="71"/>
        <v>0</v>
      </c>
      <c r="BM8" s="128">
        <f t="shared" si="72"/>
        <v>0</v>
      </c>
      <c r="BN8" s="128">
        <f t="shared" si="73"/>
        <v>0</v>
      </c>
      <c r="BO8" s="128">
        <f t="shared" si="74"/>
        <v>0</v>
      </c>
      <c r="BP8" s="127">
        <f t="shared" si="75"/>
        <v>0</v>
      </c>
      <c r="BQ8" s="128">
        <f t="shared" si="76"/>
        <v>0</v>
      </c>
      <c r="BR8" s="128">
        <f t="shared" si="77"/>
        <v>0</v>
      </c>
      <c r="BS8" s="128">
        <f t="shared" si="78"/>
        <v>0</v>
      </c>
      <c r="BT8" s="128"/>
      <c r="BU8" s="128"/>
      <c r="BV8" s="128">
        <f t="shared" si="79"/>
        <v>0</v>
      </c>
      <c r="BW8" s="128">
        <f t="shared" si="80"/>
        <v>0</v>
      </c>
      <c r="BX8" s="128">
        <f t="shared" si="81"/>
        <v>0</v>
      </c>
      <c r="BY8" s="128">
        <f t="shared" si="82"/>
        <v>0</v>
      </c>
      <c r="BZ8" s="128">
        <f t="shared" si="83"/>
        <v>0</v>
      </c>
      <c r="CA8" s="125"/>
      <c r="CB8" s="125"/>
      <c r="CC8" s="128"/>
      <c r="CD8" s="125"/>
      <c r="CE8" s="125"/>
      <c r="CF8" s="129"/>
      <c r="CG8" s="128"/>
      <c r="CH8" s="128"/>
      <c r="CI8" s="125"/>
      <c r="CJ8" s="128"/>
      <c r="CK8" s="125"/>
      <c r="CL8" s="125"/>
      <c r="CM8" s="125"/>
      <c r="CN8" s="128"/>
      <c r="CO8" s="128"/>
      <c r="CP8" s="128">
        <f t="shared" si="84"/>
        <v>0</v>
      </c>
      <c r="CQ8" s="130"/>
      <c r="CR8" s="128">
        <f t="shared" si="85"/>
        <v>0</v>
      </c>
      <c r="CS8" s="128">
        <f t="shared" si="86"/>
        <v>0</v>
      </c>
      <c r="CT8" s="131">
        <f t="shared" si="87"/>
        <v>0</v>
      </c>
      <c r="CU8" s="128">
        <f t="shared" si="88"/>
        <v>0</v>
      </c>
      <c r="CV8" s="128"/>
      <c r="CW8" s="128">
        <f t="shared" si="89"/>
        <v>0</v>
      </c>
      <c r="CX8" s="128"/>
      <c r="CY8" s="128">
        <f t="shared" si="90"/>
        <v>0</v>
      </c>
      <c r="CZ8" s="128">
        <f t="shared" si="91"/>
        <v>0</v>
      </c>
      <c r="DA8" s="125"/>
      <c r="DB8" s="128"/>
      <c r="DC8" s="128">
        <f t="shared" si="92"/>
        <v>0</v>
      </c>
      <c r="DD8" s="131">
        <f t="shared" si="93"/>
        <v>0</v>
      </c>
      <c r="DE8" s="128">
        <f t="shared" si="94"/>
        <v>0</v>
      </c>
      <c r="DF8" s="128">
        <f t="shared" si="95"/>
        <v>0</v>
      </c>
      <c r="DG8" s="131">
        <f t="shared" si="6"/>
        <v>0</v>
      </c>
      <c r="DH8" s="128">
        <f t="shared" si="96"/>
        <v>0</v>
      </c>
      <c r="DI8" s="128">
        <f t="shared" si="97"/>
        <v>0</v>
      </c>
      <c r="DJ8" s="128">
        <f t="shared" si="98"/>
        <v>0</v>
      </c>
      <c r="DK8" s="128">
        <f t="shared" si="99"/>
        <v>0</v>
      </c>
      <c r="DL8" s="128">
        <f t="shared" si="100"/>
        <v>0</v>
      </c>
      <c r="DM8" s="128">
        <f t="shared" si="101"/>
        <v>0</v>
      </c>
      <c r="DN8" s="128">
        <f t="shared" si="102"/>
        <v>0</v>
      </c>
      <c r="DO8" s="128">
        <f t="shared" si="103"/>
        <v>0</v>
      </c>
      <c r="DP8" s="128">
        <f t="shared" si="104"/>
        <v>0</v>
      </c>
      <c r="DQ8" s="128">
        <f t="shared" si="105"/>
        <v>0</v>
      </c>
      <c r="DR8" s="128">
        <f t="shared" si="106"/>
        <v>0</v>
      </c>
      <c r="DS8" s="128"/>
      <c r="DT8" s="128">
        <f t="shared" si="107"/>
        <v>0</v>
      </c>
      <c r="DU8" s="128">
        <f t="shared" si="108"/>
        <v>0</v>
      </c>
      <c r="DV8" s="128"/>
      <c r="DW8" s="128">
        <f t="shared" si="109"/>
        <v>0</v>
      </c>
      <c r="DX8" s="131">
        <f t="shared" si="110"/>
        <v>0</v>
      </c>
      <c r="DY8" s="131">
        <f t="shared" si="111"/>
        <v>0</v>
      </c>
      <c r="DZ8" s="131">
        <f t="shared" si="112"/>
        <v>0</v>
      </c>
      <c r="EA8" s="7"/>
      <c r="EB8" s="128"/>
      <c r="EC8" s="128"/>
      <c r="ED8" s="128"/>
      <c r="EE8" s="128"/>
      <c r="EF8" s="128"/>
      <c r="EG8" s="7"/>
      <c r="EH8" s="8"/>
      <c r="EI8" s="8"/>
      <c r="EJ8" s="19"/>
      <c r="EK8" s="133">
        <f t="shared" si="113"/>
        <v>0</v>
      </c>
      <c r="EL8" s="133">
        <f t="shared" si="114"/>
        <v>0</v>
      </c>
      <c r="EM8" s="133">
        <f t="shared" si="115"/>
        <v>0</v>
      </c>
      <c r="EN8" s="133">
        <f t="shared" si="116"/>
        <v>0</v>
      </c>
      <c r="EO8" s="133">
        <f t="shared" si="117"/>
        <v>0</v>
      </c>
      <c r="EP8" s="133">
        <f t="shared" si="118"/>
        <v>0</v>
      </c>
      <c r="EQ8" s="133">
        <f t="shared" si="119"/>
        <v>0</v>
      </c>
      <c r="ER8" s="133">
        <f t="shared" si="120"/>
        <v>0</v>
      </c>
      <c r="ES8" s="133">
        <f t="shared" si="121"/>
        <v>0</v>
      </c>
      <c r="ET8" s="133">
        <f t="shared" si="122"/>
        <v>0</v>
      </c>
      <c r="EU8" s="133">
        <f t="shared" si="123"/>
        <v>0</v>
      </c>
      <c r="EV8" s="133">
        <f t="shared" si="124"/>
        <v>0</v>
      </c>
      <c r="EW8" s="133">
        <v>0</v>
      </c>
      <c r="EX8" s="133">
        <f t="shared" si="17"/>
        <v>0</v>
      </c>
      <c r="EY8" s="133">
        <f t="shared" si="125"/>
        <v>0</v>
      </c>
      <c r="EZ8" s="133">
        <f t="shared" si="126"/>
        <v>0</v>
      </c>
      <c r="FA8" s="133">
        <f t="shared" si="127"/>
        <v>0</v>
      </c>
      <c r="FB8" s="133">
        <f t="shared" si="128"/>
        <v>0</v>
      </c>
      <c r="FC8" s="133">
        <f t="shared" si="129"/>
        <v>0</v>
      </c>
      <c r="FD8" s="133">
        <f t="shared" si="130"/>
        <v>0</v>
      </c>
      <c r="FE8" s="133">
        <f t="shared" si="131"/>
        <v>0</v>
      </c>
      <c r="FF8" s="133">
        <f t="shared" si="132"/>
        <v>0</v>
      </c>
      <c r="FG8" s="133">
        <f t="shared" si="133"/>
        <v>0</v>
      </c>
      <c r="FH8" s="133">
        <f t="shared" si="134"/>
        <v>0</v>
      </c>
      <c r="FI8" s="133">
        <f t="shared" si="135"/>
        <v>0</v>
      </c>
      <c r="FJ8" s="133">
        <f t="shared" si="136"/>
        <v>0</v>
      </c>
      <c r="FK8" s="133">
        <f t="shared" si="137"/>
        <v>0</v>
      </c>
      <c r="FL8" s="133">
        <f t="shared" si="138"/>
        <v>0</v>
      </c>
      <c r="FM8" s="133">
        <f t="shared" si="139"/>
        <v>0</v>
      </c>
      <c r="FN8" s="133">
        <v>0</v>
      </c>
      <c r="FO8" s="133">
        <f t="shared" si="140"/>
        <v>0</v>
      </c>
      <c r="FP8" s="133">
        <v>0</v>
      </c>
      <c r="FQ8" s="133">
        <f t="shared" si="141"/>
        <v>0</v>
      </c>
      <c r="FR8" s="133">
        <f t="shared" si="142"/>
        <v>0</v>
      </c>
      <c r="FS8" s="133">
        <f t="shared" si="143"/>
        <v>0</v>
      </c>
      <c r="FT8" s="133">
        <f t="shared" si="144"/>
        <v>0</v>
      </c>
      <c r="FU8" s="133">
        <f t="shared" si="145"/>
        <v>0</v>
      </c>
      <c r="FV8" s="133">
        <f t="shared" si="146"/>
        <v>0</v>
      </c>
      <c r="FW8" s="133">
        <f t="shared" si="147"/>
        <v>0</v>
      </c>
      <c r="FX8" s="133">
        <f t="shared" si="148"/>
        <v>0</v>
      </c>
      <c r="FY8" s="133">
        <f t="shared" si="149"/>
        <v>0</v>
      </c>
      <c r="FZ8" s="133">
        <f t="shared" si="150"/>
        <v>0</v>
      </c>
      <c r="GA8" s="133">
        <f t="shared" si="151"/>
        <v>0</v>
      </c>
      <c r="GB8" s="133">
        <f t="shared" si="152"/>
        <v>0</v>
      </c>
      <c r="GC8" s="133">
        <f t="shared" si="153"/>
        <v>0</v>
      </c>
      <c r="GD8" s="133">
        <f t="shared" si="154"/>
        <v>0</v>
      </c>
      <c r="GE8" s="133">
        <f t="shared" si="155"/>
        <v>0</v>
      </c>
      <c r="GF8" s="133">
        <f t="shared" si="156"/>
        <v>0</v>
      </c>
      <c r="GG8" s="133">
        <f t="shared" si="157"/>
        <v>0</v>
      </c>
      <c r="GH8" s="133">
        <v>0</v>
      </c>
      <c r="GI8" s="133">
        <f t="shared" si="158"/>
        <v>0</v>
      </c>
      <c r="GJ8" s="133">
        <f t="shared" si="159"/>
        <v>0</v>
      </c>
      <c r="GK8" s="133">
        <f t="shared" si="160"/>
        <v>0</v>
      </c>
      <c r="GL8" s="133">
        <f t="shared" si="161"/>
        <v>0</v>
      </c>
      <c r="GM8" s="133">
        <f t="shared" si="162"/>
        <v>0</v>
      </c>
      <c r="GN8" s="133">
        <f t="shared" si="163"/>
        <v>0</v>
      </c>
      <c r="GP8" s="125">
        <f t="shared" si="164"/>
        <v>0</v>
      </c>
      <c r="GQ8" s="125">
        <f t="shared" si="165"/>
        <v>0</v>
      </c>
      <c r="GR8" s="125">
        <f t="shared" si="166"/>
        <v>0</v>
      </c>
      <c r="GS8" s="125">
        <f t="shared" si="167"/>
        <v>0</v>
      </c>
      <c r="GT8" s="125">
        <f t="shared" si="168"/>
        <v>0</v>
      </c>
      <c r="GU8" s="125">
        <f t="shared" si="169"/>
        <v>0</v>
      </c>
      <c r="GV8" s="125">
        <f t="shared" si="170"/>
        <v>0</v>
      </c>
      <c r="GW8" s="125">
        <f t="shared" si="171"/>
        <v>0</v>
      </c>
      <c r="GX8" s="125">
        <f t="shared" si="172"/>
        <v>0</v>
      </c>
      <c r="GY8" s="125">
        <f t="shared" si="173"/>
        <v>0</v>
      </c>
      <c r="GZ8" s="125">
        <f t="shared" si="174"/>
        <v>0</v>
      </c>
      <c r="HA8" s="125">
        <f t="shared" si="175"/>
        <v>0</v>
      </c>
      <c r="HB8" s="125">
        <f t="shared" si="176"/>
        <v>0</v>
      </c>
      <c r="HC8" s="125">
        <f t="shared" si="177"/>
        <v>0</v>
      </c>
      <c r="HD8" s="125">
        <f t="shared" si="178"/>
        <v>0</v>
      </c>
      <c r="HE8" s="125">
        <f t="shared" si="179"/>
        <v>0</v>
      </c>
      <c r="HF8" s="125">
        <f t="shared" si="180"/>
        <v>0</v>
      </c>
      <c r="HG8" s="125">
        <f t="shared" si="181"/>
        <v>0</v>
      </c>
      <c r="HH8" s="125">
        <f t="shared" si="182"/>
        <v>0</v>
      </c>
      <c r="HI8" s="125">
        <f t="shared" si="183"/>
        <v>0</v>
      </c>
      <c r="HJ8" s="125">
        <f t="shared" si="184"/>
        <v>0</v>
      </c>
      <c r="HK8" s="125">
        <f t="shared" si="185"/>
        <v>0</v>
      </c>
      <c r="HL8" s="125">
        <f t="shared" si="186"/>
        <v>0</v>
      </c>
      <c r="HM8" s="125">
        <f t="shared" si="187"/>
        <v>0</v>
      </c>
      <c r="HN8" s="125">
        <f t="shared" si="188"/>
        <v>0</v>
      </c>
      <c r="HO8" s="125">
        <f t="shared" si="189"/>
        <v>0</v>
      </c>
      <c r="HP8" s="125">
        <f t="shared" si="190"/>
        <v>0</v>
      </c>
      <c r="HQ8" s="125">
        <f t="shared" si="191"/>
        <v>0</v>
      </c>
      <c r="HR8" s="125">
        <f t="shared" si="192"/>
        <v>0</v>
      </c>
      <c r="HS8" s="125">
        <f t="shared" si="193"/>
        <v>0</v>
      </c>
      <c r="HT8" s="125">
        <f t="shared" si="194"/>
        <v>0</v>
      </c>
      <c r="HU8" s="125">
        <f t="shared" si="195"/>
        <v>0</v>
      </c>
      <c r="HV8" s="125">
        <f t="shared" si="196"/>
        <v>0</v>
      </c>
      <c r="HW8" s="125">
        <f t="shared" si="197"/>
        <v>0</v>
      </c>
      <c r="HX8" s="125">
        <f t="shared" si="198"/>
        <v>0</v>
      </c>
      <c r="HY8" s="125">
        <f t="shared" si="199"/>
        <v>0</v>
      </c>
      <c r="HZ8" s="125">
        <f t="shared" si="200"/>
        <v>0</v>
      </c>
      <c r="IA8" s="125">
        <f t="shared" si="201"/>
        <v>0</v>
      </c>
      <c r="IB8" s="125">
        <f t="shared" si="202"/>
        <v>0</v>
      </c>
      <c r="IC8" s="125">
        <f t="shared" si="203"/>
        <v>0</v>
      </c>
      <c r="ID8" s="125">
        <f t="shared" si="204"/>
        <v>0</v>
      </c>
      <c r="IE8" s="125">
        <f t="shared" si="205"/>
        <v>0</v>
      </c>
      <c r="IF8" s="125">
        <f t="shared" si="206"/>
        <v>0</v>
      </c>
      <c r="IG8" s="125">
        <f t="shared" si="207"/>
        <v>0</v>
      </c>
      <c r="IH8" s="125">
        <f t="shared" si="208"/>
        <v>0</v>
      </c>
      <c r="II8" s="125">
        <f t="shared" si="209"/>
        <v>0</v>
      </c>
      <c r="IJ8" s="125">
        <f t="shared" si="210"/>
        <v>0</v>
      </c>
      <c r="IK8" s="125">
        <f t="shared" si="211"/>
        <v>0</v>
      </c>
      <c r="IL8" s="125">
        <f t="shared" si="212"/>
        <v>0</v>
      </c>
      <c r="IM8" s="125">
        <f t="shared" si="213"/>
        <v>0</v>
      </c>
      <c r="IN8" s="125">
        <f t="shared" si="214"/>
        <v>0</v>
      </c>
      <c r="IO8" s="125">
        <f t="shared" si="215"/>
        <v>0</v>
      </c>
      <c r="IP8" s="125">
        <f t="shared" si="216"/>
        <v>0</v>
      </c>
      <c r="IQ8" s="125">
        <f t="shared" si="217"/>
        <v>0</v>
      </c>
      <c r="IR8" s="125">
        <f t="shared" si="218"/>
        <v>0</v>
      </c>
      <c r="IS8" s="125">
        <f t="shared" si="219"/>
        <v>0</v>
      </c>
    </row>
    <row r="9" spans="1:255" customFormat="1" ht="14.4" x14ac:dyDescent="0.3">
      <c r="A9" s="122">
        <v>5</v>
      </c>
      <c r="B9" s="122" t="s">
        <v>253</v>
      </c>
      <c r="C9" s="123" t="s">
        <v>254</v>
      </c>
      <c r="D9" s="122">
        <v>1304</v>
      </c>
      <c r="E9" s="122" t="s">
        <v>277</v>
      </c>
      <c r="F9" s="122" t="s">
        <v>275</v>
      </c>
      <c r="G9" s="122" t="s">
        <v>256</v>
      </c>
      <c r="H9" s="122" t="s">
        <v>257</v>
      </c>
      <c r="I9" s="122" t="str">
        <f t="shared" si="55"/>
        <v>21111.06.1.06.1304.P003C0200004.04-001</v>
      </c>
      <c r="J9" s="122">
        <v>1358</v>
      </c>
      <c r="K9" s="122">
        <v>25</v>
      </c>
      <c r="L9" s="122">
        <v>8</v>
      </c>
      <c r="M9" s="147" t="s">
        <v>259</v>
      </c>
      <c r="N9" s="122" t="s">
        <v>259</v>
      </c>
      <c r="O9" s="122" t="s">
        <v>260</v>
      </c>
      <c r="P9" s="138" t="str">
        <f t="shared" si="56"/>
        <v xml:space="preserve">XXXX XXXX XXXXX XXXX </v>
      </c>
      <c r="Q9" s="137" t="s">
        <v>96</v>
      </c>
      <c r="R9" s="122">
        <v>600</v>
      </c>
      <c r="S9" s="122" t="s">
        <v>280</v>
      </c>
      <c r="T9" s="122" t="s">
        <v>281</v>
      </c>
      <c r="U9" s="141">
        <v>43206</v>
      </c>
      <c r="V9" s="141">
        <v>44774</v>
      </c>
      <c r="W9" s="216">
        <v>5</v>
      </c>
      <c r="X9" s="138" t="s">
        <v>262</v>
      </c>
      <c r="Y9" s="138" t="s">
        <v>263</v>
      </c>
      <c r="Z9" s="138">
        <v>6</v>
      </c>
      <c r="AA9" s="138" t="s">
        <v>99</v>
      </c>
      <c r="AB9" s="138" t="s">
        <v>265</v>
      </c>
      <c r="AC9" s="138"/>
      <c r="AD9" s="138" t="s">
        <v>97</v>
      </c>
      <c r="AE9" s="138">
        <v>0</v>
      </c>
      <c r="AF9" s="138">
        <v>7</v>
      </c>
      <c r="AG9" s="136">
        <v>0</v>
      </c>
      <c r="AH9" s="136">
        <v>0</v>
      </c>
      <c r="AI9" s="136">
        <v>0</v>
      </c>
      <c r="AJ9" s="136">
        <v>0</v>
      </c>
      <c r="AK9" s="136">
        <v>0</v>
      </c>
      <c r="AL9" s="136">
        <v>0</v>
      </c>
      <c r="AM9" s="136">
        <v>0</v>
      </c>
      <c r="AN9" s="136">
        <v>0</v>
      </c>
      <c r="AO9" s="136">
        <v>0</v>
      </c>
      <c r="AP9" s="136">
        <v>0</v>
      </c>
      <c r="AQ9" s="136">
        <v>0</v>
      </c>
      <c r="AR9" s="136">
        <v>0</v>
      </c>
      <c r="AS9" s="136">
        <v>0</v>
      </c>
      <c r="AT9" s="136">
        <v>0</v>
      </c>
      <c r="AU9" s="136">
        <v>0</v>
      </c>
      <c r="AV9" s="136">
        <v>0</v>
      </c>
      <c r="AW9" s="136">
        <v>0</v>
      </c>
      <c r="AX9" s="127">
        <f t="shared" si="57"/>
        <v>0</v>
      </c>
      <c r="AY9" s="128">
        <f t="shared" si="58"/>
        <v>0</v>
      </c>
      <c r="AZ9" s="128">
        <f t="shared" si="59"/>
        <v>0</v>
      </c>
      <c r="BA9" s="128">
        <f t="shared" si="60"/>
        <v>0</v>
      </c>
      <c r="BB9" s="128">
        <f t="shared" si="61"/>
        <v>0</v>
      </c>
      <c r="BC9" s="128">
        <f t="shared" si="62"/>
        <v>0</v>
      </c>
      <c r="BD9" s="128">
        <f t="shared" si="63"/>
        <v>0</v>
      </c>
      <c r="BE9" s="128">
        <f t="shared" si="64"/>
        <v>0</v>
      </c>
      <c r="BF9" s="128">
        <f t="shared" si="65"/>
        <v>0</v>
      </c>
      <c r="BG9" s="128">
        <f t="shared" si="66"/>
        <v>0</v>
      </c>
      <c r="BH9" s="128">
        <f t="shared" si="67"/>
        <v>0</v>
      </c>
      <c r="BI9" s="128">
        <f t="shared" si="68"/>
        <v>0</v>
      </c>
      <c r="BJ9" s="128">
        <f t="shared" si="69"/>
        <v>0</v>
      </c>
      <c r="BK9" s="128">
        <f t="shared" si="70"/>
        <v>0</v>
      </c>
      <c r="BL9" s="128">
        <f t="shared" si="71"/>
        <v>0</v>
      </c>
      <c r="BM9" s="128">
        <f t="shared" si="72"/>
        <v>0</v>
      </c>
      <c r="BN9" s="128">
        <f t="shared" si="73"/>
        <v>0</v>
      </c>
      <c r="BO9" s="128">
        <f t="shared" si="74"/>
        <v>0</v>
      </c>
      <c r="BP9" s="127">
        <f t="shared" si="75"/>
        <v>0</v>
      </c>
      <c r="BQ9" s="128">
        <f t="shared" si="76"/>
        <v>0</v>
      </c>
      <c r="BR9" s="128">
        <f t="shared" si="77"/>
        <v>0</v>
      </c>
      <c r="BS9" s="128">
        <f t="shared" si="78"/>
        <v>0</v>
      </c>
      <c r="BT9" s="128"/>
      <c r="BU9" s="128"/>
      <c r="BV9" s="128">
        <f t="shared" si="79"/>
        <v>0</v>
      </c>
      <c r="BW9" s="128">
        <f t="shared" si="80"/>
        <v>0</v>
      </c>
      <c r="BX9" s="128">
        <f t="shared" si="81"/>
        <v>0</v>
      </c>
      <c r="BY9" s="128">
        <f t="shared" si="82"/>
        <v>0</v>
      </c>
      <c r="BZ9" s="128">
        <f t="shared" si="83"/>
        <v>0</v>
      </c>
      <c r="CA9" s="125"/>
      <c r="CB9" s="125"/>
      <c r="CC9" s="128"/>
      <c r="CD9" s="125"/>
      <c r="CE9" s="125"/>
      <c r="CF9" s="129"/>
      <c r="CG9" s="128"/>
      <c r="CH9" s="128"/>
      <c r="CI9" s="125"/>
      <c r="CJ9" s="128"/>
      <c r="CK9" s="125"/>
      <c r="CL9" s="125"/>
      <c r="CM9" s="125"/>
      <c r="CN9" s="128"/>
      <c r="CO9" s="128"/>
      <c r="CP9" s="128">
        <f t="shared" si="84"/>
        <v>0</v>
      </c>
      <c r="CQ9" s="130"/>
      <c r="CR9" s="128">
        <f t="shared" si="85"/>
        <v>0</v>
      </c>
      <c r="CS9" s="128">
        <f t="shared" si="86"/>
        <v>0</v>
      </c>
      <c r="CT9" s="131">
        <f t="shared" si="87"/>
        <v>0</v>
      </c>
      <c r="CU9" s="128">
        <f t="shared" si="88"/>
        <v>0</v>
      </c>
      <c r="CV9" s="128"/>
      <c r="CW9" s="128">
        <f t="shared" si="89"/>
        <v>0</v>
      </c>
      <c r="CX9" s="128"/>
      <c r="CY9" s="128">
        <f t="shared" si="90"/>
        <v>0</v>
      </c>
      <c r="CZ9" s="128">
        <f t="shared" si="91"/>
        <v>0</v>
      </c>
      <c r="DA9" s="125"/>
      <c r="DB9" s="128"/>
      <c r="DC9" s="128">
        <f t="shared" si="92"/>
        <v>0</v>
      </c>
      <c r="DD9" s="131">
        <f t="shared" si="93"/>
        <v>0</v>
      </c>
      <c r="DE9" s="128">
        <f t="shared" si="94"/>
        <v>0</v>
      </c>
      <c r="DF9" s="128">
        <f t="shared" si="95"/>
        <v>0</v>
      </c>
      <c r="DG9" s="131">
        <f t="shared" si="6"/>
        <v>0</v>
      </c>
      <c r="DH9" s="128">
        <f t="shared" si="96"/>
        <v>0</v>
      </c>
      <c r="DI9" s="128">
        <f t="shared" si="97"/>
        <v>0</v>
      </c>
      <c r="DJ9" s="128">
        <f t="shared" si="98"/>
        <v>0</v>
      </c>
      <c r="DK9" s="128">
        <f t="shared" si="99"/>
        <v>0</v>
      </c>
      <c r="DL9" s="128">
        <f t="shared" si="100"/>
        <v>0</v>
      </c>
      <c r="DM9" s="128">
        <f t="shared" si="101"/>
        <v>0</v>
      </c>
      <c r="DN9" s="128">
        <f t="shared" si="102"/>
        <v>0</v>
      </c>
      <c r="DO9" s="128">
        <f t="shared" si="103"/>
        <v>0</v>
      </c>
      <c r="DP9" s="128">
        <f t="shared" si="104"/>
        <v>0</v>
      </c>
      <c r="DQ9" s="128">
        <f t="shared" si="105"/>
        <v>0</v>
      </c>
      <c r="DR9" s="128">
        <f t="shared" si="106"/>
        <v>0</v>
      </c>
      <c r="DS9" s="128"/>
      <c r="DT9" s="128">
        <f t="shared" si="107"/>
        <v>0</v>
      </c>
      <c r="DU9" s="128">
        <f t="shared" si="108"/>
        <v>0</v>
      </c>
      <c r="DV9" s="128"/>
      <c r="DW9" s="128">
        <f t="shared" si="109"/>
        <v>0</v>
      </c>
      <c r="DX9" s="131">
        <f t="shared" si="110"/>
        <v>0</v>
      </c>
      <c r="DY9" s="131">
        <f t="shared" si="111"/>
        <v>0</v>
      </c>
      <c r="DZ9" s="131">
        <f t="shared" si="112"/>
        <v>0</v>
      </c>
      <c r="EB9" s="128"/>
      <c r="EC9" s="128"/>
      <c r="ED9" s="128"/>
      <c r="EE9" s="128"/>
      <c r="EF9" s="128"/>
      <c r="EJ9" s="19"/>
      <c r="EK9" s="133">
        <f t="shared" si="113"/>
        <v>0</v>
      </c>
      <c r="EL9" s="133">
        <f t="shared" si="114"/>
        <v>0</v>
      </c>
      <c r="EM9" s="133">
        <f t="shared" si="115"/>
        <v>0</v>
      </c>
      <c r="EN9" s="133">
        <f t="shared" si="116"/>
        <v>0</v>
      </c>
      <c r="EO9" s="133">
        <f t="shared" si="117"/>
        <v>0</v>
      </c>
      <c r="EP9" s="133">
        <f t="shared" si="118"/>
        <v>0</v>
      </c>
      <c r="EQ9" s="133">
        <f t="shared" si="119"/>
        <v>0</v>
      </c>
      <c r="ER9" s="133">
        <f t="shared" si="120"/>
        <v>0</v>
      </c>
      <c r="ES9" s="133">
        <f t="shared" si="121"/>
        <v>0</v>
      </c>
      <c r="ET9" s="133">
        <f t="shared" si="122"/>
        <v>0</v>
      </c>
      <c r="EU9" s="133">
        <f t="shared" si="123"/>
        <v>0</v>
      </c>
      <c r="EV9" s="133">
        <f t="shared" si="124"/>
        <v>0</v>
      </c>
      <c r="EW9" s="133">
        <v>0</v>
      </c>
      <c r="EX9" s="133">
        <f t="shared" si="17"/>
        <v>0</v>
      </c>
      <c r="EY9" s="133">
        <f t="shared" si="125"/>
        <v>0</v>
      </c>
      <c r="EZ9" s="133">
        <f t="shared" si="126"/>
        <v>0</v>
      </c>
      <c r="FA9" s="133">
        <f t="shared" si="127"/>
        <v>0</v>
      </c>
      <c r="FB9" s="133">
        <f t="shared" si="128"/>
        <v>0</v>
      </c>
      <c r="FC9" s="133">
        <f t="shared" si="129"/>
        <v>0</v>
      </c>
      <c r="FD9" s="133">
        <f t="shared" si="130"/>
        <v>0</v>
      </c>
      <c r="FE9" s="133">
        <f t="shared" si="131"/>
        <v>0</v>
      </c>
      <c r="FF9" s="133">
        <f t="shared" si="132"/>
        <v>0</v>
      </c>
      <c r="FG9" s="133">
        <f t="shared" si="133"/>
        <v>0</v>
      </c>
      <c r="FH9" s="133">
        <f t="shared" si="134"/>
        <v>0</v>
      </c>
      <c r="FI9" s="133">
        <f t="shared" si="135"/>
        <v>0</v>
      </c>
      <c r="FJ9" s="133">
        <f t="shared" si="136"/>
        <v>0</v>
      </c>
      <c r="FK9" s="133">
        <f t="shared" si="137"/>
        <v>0</v>
      </c>
      <c r="FL9" s="133">
        <f t="shared" si="138"/>
        <v>0</v>
      </c>
      <c r="FM9" s="133">
        <f t="shared" si="139"/>
        <v>0</v>
      </c>
      <c r="FN9" s="133">
        <v>0</v>
      </c>
      <c r="FO9" s="133">
        <f t="shared" si="140"/>
        <v>0</v>
      </c>
      <c r="FP9" s="133">
        <v>0</v>
      </c>
      <c r="FQ9" s="133">
        <f t="shared" si="141"/>
        <v>0</v>
      </c>
      <c r="FR9" s="133">
        <f t="shared" si="142"/>
        <v>0</v>
      </c>
      <c r="FS9" s="133">
        <f t="shared" si="143"/>
        <v>0</v>
      </c>
      <c r="FT9" s="133">
        <f t="shared" si="144"/>
        <v>0</v>
      </c>
      <c r="FU9" s="133">
        <f t="shared" si="145"/>
        <v>0</v>
      </c>
      <c r="FV9" s="133">
        <f t="shared" si="146"/>
        <v>0</v>
      </c>
      <c r="FW9" s="133">
        <f t="shared" si="147"/>
        <v>0</v>
      </c>
      <c r="FX9" s="133">
        <f t="shared" si="148"/>
        <v>0</v>
      </c>
      <c r="FY9" s="133">
        <f t="shared" si="149"/>
        <v>0</v>
      </c>
      <c r="FZ9" s="133">
        <f t="shared" si="150"/>
        <v>0</v>
      </c>
      <c r="GA9" s="133">
        <f t="shared" si="151"/>
        <v>0</v>
      </c>
      <c r="GB9" s="133">
        <f t="shared" si="152"/>
        <v>0</v>
      </c>
      <c r="GC9" s="133">
        <f t="shared" si="153"/>
        <v>0</v>
      </c>
      <c r="GD9" s="133">
        <f t="shared" si="154"/>
        <v>0</v>
      </c>
      <c r="GE9" s="133">
        <f t="shared" si="155"/>
        <v>0</v>
      </c>
      <c r="GF9" s="133">
        <f t="shared" si="156"/>
        <v>0</v>
      </c>
      <c r="GG9" s="133">
        <f t="shared" si="157"/>
        <v>0</v>
      </c>
      <c r="GH9" s="133">
        <v>0</v>
      </c>
      <c r="GI9" s="133">
        <f t="shared" si="158"/>
        <v>0</v>
      </c>
      <c r="GJ9" s="133">
        <f t="shared" si="159"/>
        <v>0</v>
      </c>
      <c r="GK9" s="133">
        <f t="shared" si="160"/>
        <v>0</v>
      </c>
      <c r="GL9" s="133">
        <f t="shared" si="161"/>
        <v>0</v>
      </c>
      <c r="GM9" s="133">
        <f t="shared" si="162"/>
        <v>0</v>
      </c>
      <c r="GN9" s="133">
        <f t="shared" si="163"/>
        <v>0</v>
      </c>
      <c r="GP9" s="125">
        <f t="shared" si="164"/>
        <v>0</v>
      </c>
      <c r="GQ9" s="125">
        <f t="shared" si="165"/>
        <v>0</v>
      </c>
      <c r="GR9" s="125">
        <f t="shared" si="166"/>
        <v>0</v>
      </c>
      <c r="GS9" s="125">
        <f t="shared" si="167"/>
        <v>0</v>
      </c>
      <c r="GT9" s="125">
        <f t="shared" si="168"/>
        <v>0</v>
      </c>
      <c r="GU9" s="125">
        <f t="shared" si="169"/>
        <v>0</v>
      </c>
      <c r="GV9" s="125">
        <f t="shared" si="170"/>
        <v>0</v>
      </c>
      <c r="GW9" s="125">
        <f t="shared" si="171"/>
        <v>0</v>
      </c>
      <c r="GX9" s="125">
        <f t="shared" si="172"/>
        <v>0</v>
      </c>
      <c r="GY9" s="125">
        <f t="shared" si="173"/>
        <v>0</v>
      </c>
      <c r="GZ9" s="125">
        <f t="shared" si="174"/>
        <v>0</v>
      </c>
      <c r="HA9" s="125">
        <f t="shared" si="175"/>
        <v>0</v>
      </c>
      <c r="HB9" s="125">
        <f t="shared" si="176"/>
        <v>0</v>
      </c>
      <c r="HC9" s="125">
        <f t="shared" si="177"/>
        <v>0</v>
      </c>
      <c r="HD9" s="125">
        <f t="shared" si="178"/>
        <v>0</v>
      </c>
      <c r="HE9" s="125">
        <f t="shared" si="179"/>
        <v>0</v>
      </c>
      <c r="HF9" s="125">
        <f t="shared" si="180"/>
        <v>0</v>
      </c>
      <c r="HG9" s="125">
        <f t="shared" si="181"/>
        <v>0</v>
      </c>
      <c r="HH9" s="125">
        <f t="shared" si="182"/>
        <v>0</v>
      </c>
      <c r="HI9" s="125">
        <f t="shared" si="183"/>
        <v>0</v>
      </c>
      <c r="HJ9" s="125">
        <f t="shared" si="184"/>
        <v>0</v>
      </c>
      <c r="HK9" s="125">
        <f t="shared" si="185"/>
        <v>0</v>
      </c>
      <c r="HL9" s="125">
        <f t="shared" si="186"/>
        <v>0</v>
      </c>
      <c r="HM9" s="125">
        <f t="shared" si="187"/>
        <v>0</v>
      </c>
      <c r="HN9" s="125">
        <f t="shared" si="188"/>
        <v>0</v>
      </c>
      <c r="HO9" s="125">
        <f t="shared" si="189"/>
        <v>0</v>
      </c>
      <c r="HP9" s="125">
        <f t="shared" si="190"/>
        <v>0</v>
      </c>
      <c r="HQ9" s="125">
        <f t="shared" si="191"/>
        <v>0</v>
      </c>
      <c r="HR9" s="125">
        <f t="shared" si="192"/>
        <v>0</v>
      </c>
      <c r="HS9" s="125">
        <f t="shared" si="193"/>
        <v>0</v>
      </c>
      <c r="HT9" s="125">
        <f t="shared" si="194"/>
        <v>0</v>
      </c>
      <c r="HU9" s="125">
        <f t="shared" si="195"/>
        <v>0</v>
      </c>
      <c r="HV9" s="125">
        <f t="shared" si="196"/>
        <v>0</v>
      </c>
      <c r="HW9" s="125">
        <f t="shared" si="197"/>
        <v>0</v>
      </c>
      <c r="HX9" s="125">
        <f t="shared" si="198"/>
        <v>0</v>
      </c>
      <c r="HY9" s="125">
        <f t="shared" si="199"/>
        <v>0</v>
      </c>
      <c r="HZ9" s="125">
        <f t="shared" si="200"/>
        <v>0</v>
      </c>
      <c r="IA9" s="125">
        <f t="shared" si="201"/>
        <v>0</v>
      </c>
      <c r="IB9" s="125">
        <f t="shared" si="202"/>
        <v>0</v>
      </c>
      <c r="IC9" s="125">
        <f t="shared" si="203"/>
        <v>0</v>
      </c>
      <c r="ID9" s="125">
        <f t="shared" si="204"/>
        <v>0</v>
      </c>
      <c r="IE9" s="125">
        <f t="shared" si="205"/>
        <v>0</v>
      </c>
      <c r="IF9" s="125">
        <f t="shared" si="206"/>
        <v>0</v>
      </c>
      <c r="IG9" s="125">
        <f t="shared" si="207"/>
        <v>0</v>
      </c>
      <c r="IH9" s="125">
        <f t="shared" si="208"/>
        <v>0</v>
      </c>
      <c r="II9" s="125">
        <f t="shared" si="209"/>
        <v>0</v>
      </c>
      <c r="IJ9" s="125">
        <f t="shared" si="210"/>
        <v>0</v>
      </c>
      <c r="IK9" s="125">
        <f t="shared" si="211"/>
        <v>0</v>
      </c>
      <c r="IL9" s="125">
        <f t="shared" si="212"/>
        <v>0</v>
      </c>
      <c r="IM9" s="125">
        <f t="shared" si="213"/>
        <v>0</v>
      </c>
      <c r="IN9" s="125">
        <f t="shared" si="214"/>
        <v>0</v>
      </c>
      <c r="IO9" s="125">
        <f t="shared" si="215"/>
        <v>0</v>
      </c>
      <c r="IP9" s="125">
        <f t="shared" si="216"/>
        <v>0</v>
      </c>
      <c r="IQ9" s="125">
        <f t="shared" si="217"/>
        <v>0</v>
      </c>
      <c r="IR9" s="125">
        <f t="shared" si="218"/>
        <v>0</v>
      </c>
      <c r="IS9" s="125">
        <f t="shared" si="219"/>
        <v>0</v>
      </c>
    </row>
    <row r="10" spans="1:255" ht="39.75" customHeight="1" x14ac:dyDescent="0.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3"/>
      <c r="FZ10" s="133"/>
      <c r="GA10" s="133"/>
      <c r="GB10" s="133"/>
      <c r="GC10" s="133"/>
      <c r="GD10" s="133"/>
      <c r="GE10" s="133"/>
      <c r="GF10" s="133"/>
      <c r="GG10" s="133"/>
      <c r="GH10" s="133"/>
      <c r="GI10" s="133"/>
      <c r="GJ10" s="133"/>
      <c r="GK10" s="133"/>
      <c r="GL10" s="133"/>
      <c r="GM10" s="133"/>
      <c r="GN10" s="133"/>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5"/>
      <c r="HS10" s="125"/>
      <c r="HT10" s="125"/>
      <c r="HU10" s="125"/>
      <c r="HV10" s="125"/>
      <c r="HW10" s="125"/>
      <c r="HX10" s="125"/>
      <c r="HY10" s="125"/>
      <c r="HZ10" s="125"/>
      <c r="IA10" s="125"/>
      <c r="IB10" s="125"/>
      <c r="IC10" s="125"/>
      <c r="ID10" s="125"/>
      <c r="IE10" s="125"/>
      <c r="IF10" s="125"/>
      <c r="IG10" s="125"/>
      <c r="IH10" s="125"/>
      <c r="II10" s="125"/>
      <c r="IJ10" s="125"/>
      <c r="IK10" s="125"/>
      <c r="IL10" s="125"/>
      <c r="IM10" s="125"/>
      <c r="IN10" s="125"/>
      <c r="IO10" s="125"/>
      <c r="IP10" s="125"/>
      <c r="IQ10" s="125"/>
      <c r="IR10" s="125"/>
      <c r="IS10" s="125"/>
    </row>
    <row r="11" spans="1:255" ht="39.75" customHeight="1" x14ac:dyDescent="0.3">
      <c r="GP11" s="125"/>
      <c r="GQ11" s="125"/>
      <c r="GR11" s="125"/>
      <c r="GS11" s="125"/>
      <c r="GT11" s="125"/>
      <c r="GU11" s="125"/>
      <c r="GV11" s="125"/>
      <c r="GW11" s="125"/>
      <c r="GX11" s="125"/>
      <c r="GY11" s="125"/>
      <c r="GZ11" s="125"/>
      <c r="HA11" s="125"/>
      <c r="HB11" s="125"/>
      <c r="HC11" s="125"/>
      <c r="HD11" s="125"/>
      <c r="HE11" s="125"/>
      <c r="HF11" s="125"/>
      <c r="HG11" s="125"/>
      <c r="HH11" s="125"/>
      <c r="HI11" s="125"/>
      <c r="HJ11" s="125"/>
      <c r="HK11" s="125"/>
      <c r="HL11" s="125"/>
      <c r="HM11" s="125"/>
      <c r="HN11" s="125"/>
      <c r="HO11" s="125"/>
      <c r="HP11" s="125"/>
      <c r="HQ11" s="125"/>
      <c r="HR11" s="125"/>
      <c r="HS11" s="125"/>
      <c r="HT11" s="125"/>
      <c r="HU11" s="125"/>
      <c r="HV11" s="125"/>
      <c r="HW11" s="125"/>
      <c r="HX11" s="125"/>
      <c r="HY11" s="125"/>
      <c r="HZ11" s="125"/>
      <c r="IA11" s="125"/>
      <c r="IB11" s="125"/>
      <c r="IC11" s="125"/>
      <c r="ID11" s="125"/>
      <c r="IE11" s="125"/>
      <c r="IF11" s="125"/>
      <c r="IG11" s="125"/>
      <c r="IH11" s="125"/>
      <c r="II11" s="125"/>
      <c r="IJ11" s="125"/>
      <c r="IK11" s="125"/>
      <c r="IL11" s="125"/>
      <c r="IM11" s="125"/>
      <c r="IN11" s="125"/>
      <c r="IO11" s="125"/>
      <c r="IP11" s="125"/>
      <c r="IQ11" s="125"/>
      <c r="IR11" s="125"/>
      <c r="IS11" s="125"/>
    </row>
    <row r="12" spans="1:255" ht="295.2" customHeight="1" x14ac:dyDescent="0.3">
      <c r="A12" s="217" t="s">
        <v>284</v>
      </c>
      <c r="B12" s="218"/>
      <c r="C12" s="218"/>
      <c r="D12" s="218"/>
      <c r="E12" s="218"/>
    </row>
  </sheetData>
  <mergeCells count="54">
    <mergeCell ref="A1:AE2"/>
    <mergeCell ref="A3:A4"/>
    <mergeCell ref="A12:E12"/>
    <mergeCell ref="W3:W4"/>
    <mergeCell ref="N3:N4"/>
    <mergeCell ref="O3:O4"/>
    <mergeCell ref="P3:P4"/>
    <mergeCell ref="Q3:Q4"/>
    <mergeCell ref="AE3:AE4"/>
    <mergeCell ref="S3:S4"/>
    <mergeCell ref="T3:T4"/>
    <mergeCell ref="U3:U4"/>
    <mergeCell ref="V3:V4"/>
    <mergeCell ref="X3:X4"/>
    <mergeCell ref="Y3:Y4"/>
    <mergeCell ref="Z3:Z4"/>
    <mergeCell ref="AA3:AA4"/>
    <mergeCell ref="AB3:AB4"/>
    <mergeCell ref="AC3:AC4"/>
    <mergeCell ref="AD3:AD4"/>
    <mergeCell ref="I3:I4"/>
    <mergeCell ref="J3:J4"/>
    <mergeCell ref="K3:K4"/>
    <mergeCell ref="L3:L4"/>
    <mergeCell ref="M3:M4"/>
    <mergeCell ref="CU1:DD1"/>
    <mergeCell ref="DH1:DX1"/>
    <mergeCell ref="DY1:DY3"/>
    <mergeCell ref="DZ1:DZ3"/>
    <mergeCell ref="EB1:EF1"/>
    <mergeCell ref="DD2:DD3"/>
    <mergeCell ref="DG2:DG3"/>
    <mergeCell ref="DX2:DX3"/>
    <mergeCell ref="DE1:DG1"/>
    <mergeCell ref="EB2:EB3"/>
    <mergeCell ref="EC2:EC3"/>
    <mergeCell ref="ED2:ED3"/>
    <mergeCell ref="EE2:EE3"/>
    <mergeCell ref="EF2:EF3"/>
    <mergeCell ref="AF3:AF4"/>
    <mergeCell ref="AG1:AX1"/>
    <mergeCell ref="AY1:BP1"/>
    <mergeCell ref="BQ1:CT1"/>
    <mergeCell ref="AX2:AX3"/>
    <mergeCell ref="BP2:BP3"/>
    <mergeCell ref="CT2:CT3"/>
    <mergeCell ref="B3:B4"/>
    <mergeCell ref="C3:C4"/>
    <mergeCell ref="D3:D4"/>
    <mergeCell ref="E3:E4"/>
    <mergeCell ref="F3:F4"/>
    <mergeCell ref="R3:R4"/>
    <mergeCell ref="G3:G4"/>
    <mergeCell ref="H3:H4"/>
  </mergeCells>
  <phoneticPr fontId="32" type="noConversion"/>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BE34A-4F17-4B31-A890-F050FBEA722A}">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 PROYECCIÓN (2)</vt:lpstr>
      <vt:lpstr>FORMATO PROYECCIÓN</vt:lpstr>
      <vt:lpstr>INDICACIONES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SEFIPLAN</dc:creator>
  <cp:lastModifiedBy>Sefiplan</cp:lastModifiedBy>
  <cp:lastPrinted>2021-06-18T18:25:53Z</cp:lastPrinted>
  <dcterms:created xsi:type="dcterms:W3CDTF">2019-02-28T17:46:57Z</dcterms:created>
  <dcterms:modified xsi:type="dcterms:W3CDTF">2023-06-28T20:13:33Z</dcterms:modified>
</cp:coreProperties>
</file>